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4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9" i="1" l="1"/>
  <c r="B154" i="1"/>
  <c r="B152" i="1"/>
  <c r="B149" i="1"/>
  <c r="B147" i="1"/>
  <c r="B137" i="1"/>
  <c r="B110" i="1"/>
  <c r="B100" i="1"/>
  <c r="B98" i="1"/>
  <c r="B97" i="1"/>
  <c r="B38" i="1"/>
  <c r="B33" i="1"/>
  <c r="B174" i="1"/>
  <c r="B166" i="1"/>
  <c r="B165" i="1"/>
  <c r="B163" i="1"/>
  <c r="B158" i="1"/>
  <c r="B150" i="1"/>
  <c r="B128" i="1"/>
  <c r="B123" i="1"/>
  <c r="B118" i="1"/>
  <c r="B86" i="1"/>
  <c r="B84" i="1"/>
  <c r="B72" i="1"/>
  <c r="B70" i="1"/>
  <c r="B69" i="1"/>
  <c r="B68" i="1"/>
  <c r="B62" i="1"/>
  <c r="B48" i="1"/>
  <c r="B32" i="1"/>
  <c r="B30" i="1"/>
  <c r="B28" i="1"/>
  <c r="B27" i="1"/>
  <c r="B26" i="1"/>
  <c r="B23" i="1"/>
  <c r="B14" i="1"/>
  <c r="B13" i="1"/>
  <c r="B12" i="1"/>
  <c r="B11" i="1"/>
  <c r="B9" i="1"/>
  <c r="B7" i="1"/>
  <c r="B3" i="1"/>
</calcChain>
</file>

<file path=xl/sharedStrings.xml><?xml version="1.0" encoding="utf-8"?>
<sst xmlns="http://schemas.openxmlformats.org/spreadsheetml/2006/main" count="1190" uniqueCount="402">
  <si>
    <t>Scientific Name</t>
  </si>
  <si>
    <t>Common Name</t>
  </si>
  <si>
    <t>Types of Resources</t>
  </si>
  <si>
    <t>CA Native?</t>
  </si>
  <si>
    <t>Annual/Perennial</t>
  </si>
  <si>
    <t>Source</t>
  </si>
  <si>
    <t>Aesculus californica</t>
  </si>
  <si>
    <t>California Buckeye</t>
  </si>
  <si>
    <t>Insects</t>
  </si>
  <si>
    <t>Betula occidentalis</t>
  </si>
  <si>
    <t>Water Birch</t>
  </si>
  <si>
    <t>Catkins, Buds, Seeds, Sap, Cavity-Nesting Habitat</t>
  </si>
  <si>
    <t>Cornus glabrata</t>
  </si>
  <si>
    <t xml:space="preserve">Cornus sessilis </t>
  </si>
  <si>
    <t>Brown Dogwood</t>
  </si>
  <si>
    <t>Fleshy Fruits - Late Summer, Cover, Nesting</t>
  </si>
  <si>
    <t>Heteromeles arbutifolia</t>
  </si>
  <si>
    <t>Toyon</t>
  </si>
  <si>
    <t>Berries-Winter, Seeds, Insects</t>
  </si>
  <si>
    <t>Myrica californica</t>
  </si>
  <si>
    <t>Pacific Wax Myrtle</t>
  </si>
  <si>
    <t>Fruit, Cover</t>
  </si>
  <si>
    <t>Prunus ilicifolia ssp. ilicifolia</t>
  </si>
  <si>
    <t>Hollyleaf Cherry</t>
  </si>
  <si>
    <t>Fruit, Insects</t>
  </si>
  <si>
    <t>Western Chokecherry</t>
  </si>
  <si>
    <t>Salix lasiolepis</t>
  </si>
  <si>
    <t>Arroyo Willow</t>
  </si>
  <si>
    <t>Insects, Sap</t>
  </si>
  <si>
    <t>Salix sitchensis</t>
  </si>
  <si>
    <t>Sitka willow/Coulter willow</t>
  </si>
  <si>
    <t>Sambucus mexicana</t>
  </si>
  <si>
    <t>Blue or Mexican Elderberry</t>
  </si>
  <si>
    <t>Berries- Early Summer, Nesting for Hummingbirds</t>
  </si>
  <si>
    <t>Arctostaphylos densiflora</t>
  </si>
  <si>
    <t>‘Howard McMinn’ Manzanita</t>
  </si>
  <si>
    <t>Berries</t>
  </si>
  <si>
    <t>Baccharis pilularis</t>
  </si>
  <si>
    <t>Coyote Brush</t>
  </si>
  <si>
    <t>Insects, Seeds</t>
  </si>
  <si>
    <t>Berberis aquifolium</t>
  </si>
  <si>
    <t>Oregon Grape</t>
  </si>
  <si>
    <t>Berries, Cover, Nesting Sites</t>
  </si>
  <si>
    <t>Mahonia aquilfolium</t>
  </si>
  <si>
    <t>Calycanthus occidentalis</t>
  </si>
  <si>
    <t>Spice Bush</t>
  </si>
  <si>
    <t>Insects, Cover, Nesting Sites</t>
  </si>
  <si>
    <t>California Wild Lilac</t>
  </si>
  <si>
    <t>Insects, Lizards, Seeds, Cover</t>
  </si>
  <si>
    <t>Ceanothus arboreus</t>
  </si>
  <si>
    <t>Ceanothus gloriosus</t>
  </si>
  <si>
    <t>Ceanothus maritimus</t>
  </si>
  <si>
    <t>Cercis occidentalis</t>
  </si>
  <si>
    <t>Western Redbud</t>
  </si>
  <si>
    <t>Seeds</t>
  </si>
  <si>
    <t>Cercocarpus betuloides</t>
  </si>
  <si>
    <t>Mountain Mahogany</t>
  </si>
  <si>
    <t>Seeds, Leaves, Insects</t>
  </si>
  <si>
    <t>Corylus cornuta var. californica</t>
  </si>
  <si>
    <t>Western Hazelnut</t>
  </si>
  <si>
    <t>Nuts, Cover, Nesting</t>
  </si>
  <si>
    <t>Buckwheats</t>
  </si>
  <si>
    <t>Flannel Bush</t>
  </si>
  <si>
    <t>Galvezia speciosa</t>
  </si>
  <si>
    <t>Island Bush Snapdragon</t>
  </si>
  <si>
    <t>Nectar</t>
  </si>
  <si>
    <t>Nectar-Most of Year</t>
  </si>
  <si>
    <t>Gaultheria shallon</t>
  </si>
  <si>
    <t>Salal</t>
  </si>
  <si>
    <t>Fruits, Cover, Nectar- March to June</t>
  </si>
  <si>
    <t>Holodiscus discolor</t>
  </si>
  <si>
    <t>Creambush/ Ocean Spray</t>
  </si>
  <si>
    <t>Insects, Cover, Nesting</t>
  </si>
  <si>
    <t>Twinberry</t>
  </si>
  <si>
    <t>Berries, Nectar</t>
  </si>
  <si>
    <t>Mahonia pinnata</t>
  </si>
  <si>
    <t>Shinyleaf barberry</t>
  </si>
  <si>
    <t>Bush mallow</t>
  </si>
  <si>
    <t>Insects (Caterpillars)</t>
  </si>
  <si>
    <t>Malva assurgentiflora</t>
  </si>
  <si>
    <t>Mallow</t>
  </si>
  <si>
    <t>Insects, Nectar</t>
  </si>
  <si>
    <t>Physocarpus capitatus</t>
  </si>
  <si>
    <t>Ninebark</t>
  </si>
  <si>
    <t xml:space="preserve">Rhus integrifolia </t>
  </si>
  <si>
    <t>Lemonaid Berry/Sugar Bush</t>
  </si>
  <si>
    <t>Insects, Fruits, Nectar, Cover, Nesting</t>
  </si>
  <si>
    <t>Rhus ovata</t>
  </si>
  <si>
    <t>Linda Ruthruff CNPS Table</t>
  </si>
  <si>
    <t>Ribes aureum var. gracillimum</t>
  </si>
  <si>
    <t>Golden current</t>
  </si>
  <si>
    <t>Berries, Nectar-Early Spring, Cover, Nesting</t>
  </si>
  <si>
    <t>California Gooseberry</t>
  </si>
  <si>
    <t>Berries, Nectar-Winter</t>
  </si>
  <si>
    <t>Rubus parviflorus</t>
  </si>
  <si>
    <t>Thimbleberry</t>
  </si>
  <si>
    <t>Berries-ripe and dry, Cover</t>
  </si>
  <si>
    <t>Rubus ursinus</t>
  </si>
  <si>
    <t>Trailing blackberry</t>
  </si>
  <si>
    <t>Berries, Cover</t>
  </si>
  <si>
    <t>Rosa californica</t>
  </si>
  <si>
    <t>California Wild Rose</t>
  </si>
  <si>
    <t>Rose hips—flesh and seeds, Cover, Nesting</t>
  </si>
  <si>
    <t>Yes</t>
  </si>
  <si>
    <t>Sage</t>
  </si>
  <si>
    <t>Seeds, Nectar</t>
  </si>
  <si>
    <t>Symphoricarpos albus var. laevigatus</t>
  </si>
  <si>
    <t>Snowberry</t>
  </si>
  <si>
    <t>Berries-Fall, Cover, Nesting</t>
  </si>
  <si>
    <t>Atriplex lentiformis</t>
  </si>
  <si>
    <t>Quailbus</t>
  </si>
  <si>
    <t>Perennial</t>
  </si>
  <si>
    <t>Food, Cover</t>
  </si>
  <si>
    <t>Annual</t>
  </si>
  <si>
    <t>Aquilegia formosa</t>
  </si>
  <si>
    <t>Western Columbine</t>
  </si>
  <si>
    <t>Aster chilensis</t>
  </si>
  <si>
    <t>California Aster</t>
  </si>
  <si>
    <t>Bidens laevis</t>
  </si>
  <si>
    <t>Cirsium occidentale</t>
  </si>
  <si>
    <t>Cobweb thistle</t>
  </si>
  <si>
    <t>Insects, Seeds, Nectar</t>
  </si>
  <si>
    <t>Buckwheat</t>
  </si>
  <si>
    <t>Eriogonum parvifolium</t>
  </si>
  <si>
    <t>Eriogonum latifolium</t>
  </si>
  <si>
    <t>Eriogonum arborescens</t>
  </si>
  <si>
    <t>Helianthus bolanderi</t>
  </si>
  <si>
    <t>California Sunflower</t>
  </si>
  <si>
    <t>Helianthus californicus</t>
  </si>
  <si>
    <t>Monkeyflowers</t>
  </si>
  <si>
    <t>Satureja mimuloides</t>
  </si>
  <si>
    <t>Savory Monkeyflower</t>
  </si>
  <si>
    <t>Scrophularia californica</t>
  </si>
  <si>
    <t>Bee plant</t>
  </si>
  <si>
    <t>Checkerbloom</t>
  </si>
  <si>
    <t>Fragaria vesca</t>
  </si>
  <si>
    <t>Wood Strawberry</t>
  </si>
  <si>
    <t>Fruit</t>
  </si>
  <si>
    <t>Trifolium fucatum</t>
  </si>
  <si>
    <t>Sour Clover</t>
  </si>
  <si>
    <t>Trifolium wormskjoldii</t>
  </si>
  <si>
    <t>Cow Clover</t>
  </si>
  <si>
    <t>Calamagrostis nutkaensis</t>
  </si>
  <si>
    <t>Pacific Reedgrass</t>
  </si>
  <si>
    <t>Sedge</t>
  </si>
  <si>
    <t>Deschampsia cespitosa</t>
  </si>
  <si>
    <t>Tufted hairgrass</t>
  </si>
  <si>
    <t xml:space="preserve">Festuca rubra </t>
  </si>
  <si>
    <t>‘Pt Molate' Red Fescue</t>
  </si>
  <si>
    <t>Juncus patens</t>
  </si>
  <si>
    <t>Common Reed/Rush</t>
  </si>
  <si>
    <t>Depends on sp.</t>
  </si>
  <si>
    <t>Leymus condensatus ‘Canyon Prince’</t>
  </si>
  <si>
    <t>Canyon Prince bunchgrass</t>
  </si>
  <si>
    <t>Melica grass</t>
  </si>
  <si>
    <t>Seeds, Nesting Materials, Cover</t>
  </si>
  <si>
    <t>Autumn Sage</t>
  </si>
  <si>
    <t>Bladderpod</t>
  </si>
  <si>
    <t>Blue Bedder, foothill penstemon</t>
  </si>
  <si>
    <t>California Coffee Berry</t>
  </si>
  <si>
    <t>California Fuchsia</t>
  </si>
  <si>
    <t>California Thistle</t>
  </si>
  <si>
    <t>Cardinal or Scarlet Larkspur</t>
  </si>
  <si>
    <t>Coast Silk Tassel</t>
  </si>
  <si>
    <t>Crape Myrtle</t>
  </si>
  <si>
    <t>Creeping Mahonia</t>
  </si>
  <si>
    <t>Desert Willow</t>
  </si>
  <si>
    <t>Island Mallow</t>
  </si>
  <si>
    <t>Lilac Chaste Tree</t>
  </si>
  <si>
    <t>Meadow Sage</t>
  </si>
  <si>
    <t>Mexican Elderberry</t>
  </si>
  <si>
    <t>New Gold Trailing Lantana</t>
  </si>
  <si>
    <t>Pink-flowering or Red-flowering Currant</t>
  </si>
  <si>
    <t>Red Buckwheat</t>
  </si>
  <si>
    <t>Sticky Monkey Flower</t>
  </si>
  <si>
    <t>Fruit, Seed, Nectar</t>
  </si>
  <si>
    <t>Habitat</t>
  </si>
  <si>
    <t>Fruit, Seed</t>
  </si>
  <si>
    <t>Acer negundo</t>
  </si>
  <si>
    <t>Alnus rhombifolia</t>
  </si>
  <si>
    <t>Arbutus menziesii</t>
  </si>
  <si>
    <t>Arctostaphylos glandulosa</t>
  </si>
  <si>
    <t>Arctostaphylos glauca</t>
  </si>
  <si>
    <t>Arctostaphylos manzanita</t>
  </si>
  <si>
    <t>Arctostaphylos uva-ursi</t>
  </si>
  <si>
    <t>Artemisia californica</t>
  </si>
  <si>
    <t>Bromus carinatus</t>
  </si>
  <si>
    <t>Carex barbarae</t>
  </si>
  <si>
    <t>Carex nudata</t>
  </si>
  <si>
    <t>Carex praegracilis</t>
  </si>
  <si>
    <t>Carex tumulicola</t>
  </si>
  <si>
    <t>Ceanothus cuneatus</t>
  </si>
  <si>
    <t>Corylus cornuta</t>
  </si>
  <si>
    <t>Eriogonum fasciculatum</t>
  </si>
  <si>
    <t>Eriogonum umbellatum</t>
  </si>
  <si>
    <t>Festuca californica</t>
  </si>
  <si>
    <t>Festuca idahoensis</t>
  </si>
  <si>
    <t>Fragaria chiloensis</t>
  </si>
  <si>
    <t>Hordeum brachyantherum</t>
  </si>
  <si>
    <t>Iris douglasiana</t>
  </si>
  <si>
    <t>Mimulus aurantiacus</t>
  </si>
  <si>
    <t>Platanus racemosa</t>
  </si>
  <si>
    <t>Populus fremontii</t>
  </si>
  <si>
    <t>Prunus ilicifolia</t>
  </si>
  <si>
    <t>Quercus agrifolia</t>
  </si>
  <si>
    <t>Quercus lobata</t>
  </si>
  <si>
    <t>Ribes californicum</t>
  </si>
  <si>
    <t>Salvia mellifera</t>
  </si>
  <si>
    <t>Sambucus nigra ssp. caerulea</t>
  </si>
  <si>
    <t>Sisyrinchium bellum</t>
  </si>
  <si>
    <t>Stipa pulchra</t>
  </si>
  <si>
    <t>Symphoricarpos albus</t>
  </si>
  <si>
    <t>Umbellularia californica</t>
  </si>
  <si>
    <t>Ceanothus foliosus</t>
  </si>
  <si>
    <t>Ceanothus thyrsiflorus var.griseus</t>
  </si>
  <si>
    <t>Epilobium canum</t>
  </si>
  <si>
    <t>Lupinus albifrons</t>
  </si>
  <si>
    <t>Lupinus arboreus</t>
  </si>
  <si>
    <t>Lupinus variicolor</t>
  </si>
  <si>
    <t>Monardella villosa</t>
  </si>
  <si>
    <t>Penstemon heterophyllus</t>
  </si>
  <si>
    <t>Ribes malvaceum</t>
  </si>
  <si>
    <t>Ribes sanguineum</t>
  </si>
  <si>
    <t>Salvia clevelandii</t>
  </si>
  <si>
    <t>Salvia leucophylla</t>
  </si>
  <si>
    <t>Salvia sonomensis</t>
  </si>
  <si>
    <t>Salvia spathacea</t>
  </si>
  <si>
    <t>Solanum umbelliferum</t>
  </si>
  <si>
    <t>Bluewitch</t>
  </si>
  <si>
    <t>Juniperus californica</t>
  </si>
  <si>
    <t>California Juniper</t>
  </si>
  <si>
    <t>Audubon</t>
  </si>
  <si>
    <t>Quercus chrysolepis</t>
  </si>
  <si>
    <t>Canyon Live Oak</t>
  </si>
  <si>
    <t>Lonicera interrupta</t>
  </si>
  <si>
    <t>Chaparral Honeysuckle</t>
  </si>
  <si>
    <t>Adenostoma fasciculatum</t>
  </si>
  <si>
    <t>Common Chamise</t>
  </si>
  <si>
    <t>Symphoricarpos mollis</t>
  </si>
  <si>
    <t>Creeping Snowberry</t>
  </si>
  <si>
    <t>Ceanothus integerrimus</t>
  </si>
  <si>
    <t>Deerbrush</t>
  </si>
  <si>
    <t>Baccharis salicifolia</t>
  </si>
  <si>
    <t>Mule's-Fat</t>
  </si>
  <si>
    <t>Rhamnus ilicifolia</t>
  </si>
  <si>
    <t>Redberry</t>
  </si>
  <si>
    <t>Notholithocarpus densiflorus</t>
  </si>
  <si>
    <t>Tan-Oak</t>
  </si>
  <si>
    <t>Glycyrrhiza lepidota</t>
  </si>
  <si>
    <t>American Licorice</t>
  </si>
  <si>
    <t>Typha latifolia</t>
  </si>
  <si>
    <t>Broad-Leaf Cat-Tail</t>
  </si>
  <si>
    <t>Ranunculus californicus</t>
  </si>
  <si>
    <t>California Buttercup</t>
  </si>
  <si>
    <t>Symphyotrichum chilense</t>
  </si>
  <si>
    <t>Pacific American-Aster</t>
  </si>
  <si>
    <t>Lupinus formosus</t>
  </si>
  <si>
    <t>Summer Lupine</t>
  </si>
  <si>
    <t>Chlorogalum pomeridianum</t>
  </si>
  <si>
    <t>Wavy-Leaf Soap-Plant</t>
  </si>
  <si>
    <t>Descurainia pinnata</t>
  </si>
  <si>
    <t>Western Tansy-Mustard</t>
  </si>
  <si>
    <t>Melica imperfecta</t>
  </si>
  <si>
    <t>Coastal Range Melic Grass</t>
  </si>
  <si>
    <t>Distichlis spicata</t>
  </si>
  <si>
    <t>Coastal Salt Grass</t>
  </si>
  <si>
    <t>Hordeum jubatum</t>
  </si>
  <si>
    <t>Fox-Tail Barley</t>
  </si>
  <si>
    <t>Nassella cernua</t>
  </si>
  <si>
    <t>Nodding Tussock Grass</t>
  </si>
  <si>
    <t>California Grape</t>
  </si>
  <si>
    <t>Vitis californica</t>
  </si>
  <si>
    <t>Quercus kelloggii</t>
  </si>
  <si>
    <t>California Black Oak</t>
  </si>
  <si>
    <t>Pinus sabiniana</t>
  </si>
  <si>
    <t>Gray Pine</t>
  </si>
  <si>
    <t>Field Horsetail</t>
  </si>
  <si>
    <t>Giant Horsetail</t>
  </si>
  <si>
    <t>Tall Scouring-Rush</t>
  </si>
  <si>
    <t>Acer macrophyllum</t>
  </si>
  <si>
    <t>Bigleaf maple</t>
  </si>
  <si>
    <t>Achillea millefolium</t>
  </si>
  <si>
    <t>Common yarrow</t>
  </si>
  <si>
    <t>Redosier dogwood</t>
  </si>
  <si>
    <t>Dudleya cymosa</t>
  </si>
  <si>
    <t>canyon liverforever</t>
  </si>
  <si>
    <t>Epilobium densiflorum</t>
  </si>
  <si>
    <t>dense flowered spike primrose</t>
  </si>
  <si>
    <t>Koeleria macrantha</t>
  </si>
  <si>
    <t>Prairie junegrass</t>
  </si>
  <si>
    <t>Quercus douglasii</t>
  </si>
  <si>
    <t>blue oak</t>
  </si>
  <si>
    <t>Quercus durata</t>
  </si>
  <si>
    <t>leather oak</t>
  </si>
  <si>
    <t>Quercus wislizeni</t>
  </si>
  <si>
    <t>Interior live oak</t>
  </si>
  <si>
    <t>Rhamnus crocea</t>
  </si>
  <si>
    <t>Redberry buckthorn</t>
  </si>
  <si>
    <t>Ribes speciosum</t>
  </si>
  <si>
    <t>Sambucus nigra</t>
  </si>
  <si>
    <t>Black elderberry</t>
  </si>
  <si>
    <t>Toxicodendron diversilobum</t>
  </si>
  <si>
    <t>poison oak</t>
  </si>
  <si>
    <t>Water Need</t>
  </si>
  <si>
    <t>Juncus effusus</t>
  </si>
  <si>
    <t>bog rush</t>
  </si>
  <si>
    <t>Salix lasiandra</t>
  </si>
  <si>
    <t>Pacific willow</t>
  </si>
  <si>
    <t>Elymus triticoides</t>
  </si>
  <si>
    <t>Blue wild rye</t>
  </si>
  <si>
    <t>Salvia greggii</t>
  </si>
  <si>
    <t xml:space="preserve">Peritoma arborea </t>
  </si>
  <si>
    <t>Frangula californica</t>
  </si>
  <si>
    <t>Cirsium occidentale var. californicum</t>
  </si>
  <si>
    <t>Delphinium cardinale</t>
  </si>
  <si>
    <t>Catchfly</t>
  </si>
  <si>
    <t>Garrya elliptica</t>
  </si>
  <si>
    <t>Rudbeckia californica</t>
  </si>
  <si>
    <t>California Coneflower</t>
  </si>
  <si>
    <t>Mahonia repens</t>
  </si>
  <si>
    <t>Chilopsis linearis</t>
  </si>
  <si>
    <t>Eriogonum grande</t>
  </si>
  <si>
    <t>Sambucus canadensis</t>
  </si>
  <si>
    <t>Salvia pratensis</t>
  </si>
  <si>
    <t>Lavatera assurgentiflora</t>
  </si>
  <si>
    <t>Fuschia-flowered Gooseberry</t>
  </si>
  <si>
    <t>Vitex agnus-castus</t>
  </si>
  <si>
    <t>Lantana montevidensis</t>
  </si>
  <si>
    <t>Seeds, Nectar, Habitat</t>
  </si>
  <si>
    <t>Berries, Seed, Nectar for Hummingbirds - Winter</t>
  </si>
  <si>
    <t>Cornus sericea ssp. Sericea</t>
  </si>
  <si>
    <t>Moderate/Medium</t>
  </si>
  <si>
    <t>Low</t>
  </si>
  <si>
    <t>Very Low</t>
  </si>
  <si>
    <t>High</t>
  </si>
  <si>
    <t>Data Unavailable</t>
  </si>
  <si>
    <t>Unknown</t>
  </si>
  <si>
    <t>Low-Moderate/Medium (Depends on Variety)</t>
  </si>
  <si>
    <t>Bur Marigold</t>
  </si>
  <si>
    <t>Low-Moderate/Medium</t>
  </si>
  <si>
    <t>No</t>
  </si>
  <si>
    <t xml:space="preserve"> Very Low</t>
  </si>
  <si>
    <t xml:space="preserve"> Low</t>
  </si>
  <si>
    <t xml:space="preserve"> High</t>
  </si>
  <si>
    <t>Depends on species</t>
  </si>
  <si>
    <t>Lonicera involucrata</t>
  </si>
  <si>
    <t>Annual; Perennial</t>
  </si>
  <si>
    <t>Biennial</t>
  </si>
  <si>
    <t>Biennial; Perennial</t>
  </si>
  <si>
    <t>Annual; Biennial; Perennial</t>
  </si>
  <si>
    <t>Eriogonum nudum</t>
  </si>
  <si>
    <t>Depends on Species</t>
  </si>
  <si>
    <t>Malacothamnus fasciculatus</t>
  </si>
  <si>
    <t>USDA/FS Fire Effects Information System</t>
  </si>
  <si>
    <t>California sagebrush</t>
  </si>
  <si>
    <t>Cover, Nesting, Forage</t>
  </si>
  <si>
    <t>Carex spp.</t>
  </si>
  <si>
    <t>Silene spp.</t>
  </si>
  <si>
    <t>Sidalcea spp.</t>
  </si>
  <si>
    <t>Salvia spp.</t>
  </si>
  <si>
    <t>Melica spp.</t>
  </si>
  <si>
    <t>Lagerstroemia spp.</t>
  </si>
  <si>
    <t>Fremontodendron spp.</t>
  </si>
  <si>
    <t>Eriogonum spp.</t>
  </si>
  <si>
    <t>Mimulus spp.</t>
  </si>
  <si>
    <t>Ceanothus thyrsiflorus</t>
  </si>
  <si>
    <t>Equisetum arvense</t>
  </si>
  <si>
    <t xml:space="preserve">Equisetum hyemale </t>
  </si>
  <si>
    <t xml:space="preserve">Equisetum telmateia </t>
  </si>
  <si>
    <t>Prunus virginiana var. demissa</t>
  </si>
  <si>
    <t>Cover, Seeds</t>
  </si>
  <si>
    <t>Food, Forage</t>
  </si>
  <si>
    <t>Forage, Cover, Nesting</t>
  </si>
  <si>
    <t>Cover, Fruit</t>
  </si>
  <si>
    <t>Cover, Habitat, Nesting, Seeds</t>
  </si>
  <si>
    <t>Nesting, Cover, Seeds</t>
  </si>
  <si>
    <t>Food, Nesting, Cover, Habitat</t>
  </si>
  <si>
    <t>Nesting, Habitat, Berries, Cover</t>
  </si>
  <si>
    <t>Fruit, Nectar, Cover</t>
  </si>
  <si>
    <t>Forage/Insects, Cover, Habitat, Nesting</t>
  </si>
  <si>
    <t>Seeds, Habitat, Forage, Cover</t>
  </si>
  <si>
    <t>Seeds, Cover</t>
  </si>
  <si>
    <t>Forage</t>
  </si>
  <si>
    <t>Seeds, Habitat, Cover</t>
  </si>
  <si>
    <t>Food</t>
  </si>
  <si>
    <t>Seeds, Rhizomes, Cover, Nesting, Habitat</t>
  </si>
  <si>
    <t>Seeds, Forage, Cover</t>
  </si>
  <si>
    <t>Fruit, Cover, Habitat</t>
  </si>
  <si>
    <t>Cover, Habitat, Nesting</t>
  </si>
  <si>
    <t>Habitat, Seeds, Nectar</t>
  </si>
  <si>
    <t>Cover, Food</t>
  </si>
  <si>
    <t>Fruit, Nectar</t>
  </si>
  <si>
    <t>Cover, Fruit, Insects</t>
  </si>
  <si>
    <t>Fruit, Habitat, Nesting, Cover</t>
  </si>
  <si>
    <t>Habitat, Seeds</t>
  </si>
  <si>
    <t>Seeds, Forage</t>
  </si>
  <si>
    <t>Cover</t>
  </si>
  <si>
    <t>Habitat, Nesting, Cover</t>
  </si>
  <si>
    <t>Cover, Nesting</t>
  </si>
  <si>
    <t>Cover, Habitat</t>
  </si>
  <si>
    <t>Fruit, Seeds, Cover</t>
  </si>
  <si>
    <t>Cover, Insects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</si>
</sst>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mbria"/>
      <scheme val="major"/>
    </font>
    <font>
      <i/>
      <sz val="14"/>
      <color theme="1"/>
      <name val="Cambria"/>
      <scheme val="major"/>
    </font>
    <font>
      <sz val="14"/>
      <name val="Cambria"/>
      <scheme val="major"/>
    </font>
    <font>
      <sz val="14"/>
      <color rgb="FF000000"/>
      <name val="Cambria"/>
      <scheme val="major"/>
    </font>
    <font>
      <sz val="14"/>
      <color rgb="FF333333"/>
      <name val="Cambria"/>
      <scheme val="major"/>
    </font>
    <font>
      <b/>
      <sz val="14"/>
      <color theme="1"/>
      <name val="Cambria"/>
      <scheme val="major"/>
    </font>
    <font>
      <b/>
      <u/>
      <sz val="14"/>
      <color theme="10"/>
      <name val="Cambria"/>
      <scheme val="major"/>
    </font>
    <font>
      <u/>
      <sz val="14"/>
      <color theme="10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0" xfId="0" applyFont="1" applyFill="1"/>
    <xf numFmtId="0" fontId="6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9" applyFont="1" applyFill="1"/>
    <xf numFmtId="0" fontId="5" fillId="0" borderId="0" xfId="0" applyFont="1" applyFill="1" applyAlignment="1">
      <alignment vertical="top"/>
    </xf>
    <xf numFmtId="0" fontId="0" fillId="0" borderId="0" xfId="0" applyFill="1"/>
    <xf numFmtId="4" fontId="5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10" fillId="0" borderId="0" xfId="9" applyFont="1"/>
    <xf numFmtId="0" fontId="7" fillId="0" borderId="0" xfId="0" applyFont="1" applyFill="1"/>
    <xf numFmtId="0" fontId="10" fillId="0" borderId="0" xfId="9" applyFont="1" applyFill="1"/>
    <xf numFmtId="0" fontId="10" fillId="0" borderId="0" xfId="9" applyFont="1" applyAlignment="1">
      <alignment vertical="top"/>
    </xf>
    <xf numFmtId="0" fontId="10" fillId="0" borderId="0" xfId="9" applyFont="1" applyAlignment="1">
      <alignment vertical="center"/>
    </xf>
    <xf numFmtId="0" fontId="10" fillId="2" borderId="0" xfId="9" applyFont="1" applyFill="1" applyAlignment="1"/>
    <xf numFmtId="0" fontId="10" fillId="0" borderId="0" xfId="9" applyFont="1" applyAlignment="1">
      <alignment wrapText="1"/>
    </xf>
    <xf numFmtId="0" fontId="10" fillId="0" borderId="0" xfId="9" applyFont="1" applyFill="1" applyAlignment="1">
      <alignment vertical="top"/>
    </xf>
    <xf numFmtId="4" fontId="10" fillId="2" borderId="0" xfId="9" applyNumberFormat="1" applyFont="1" applyFill="1" applyAlignment="1"/>
    <xf numFmtId="0" fontId="10" fillId="0" borderId="0" xfId="9" applyFont="1" applyFill="1" applyAlignment="1">
      <alignment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6" Type="http://schemas.openxmlformats.org/officeDocument/2006/relationships/hyperlink" Target="http://www.calflora.org/cgi-bin/species_query.cgi?where-calrecnum=1087" TargetMode="External"/><Relationship Id="rId107" Type="http://schemas.openxmlformats.org/officeDocument/2006/relationships/hyperlink" Target="http://www.calflora.org/cgi-bin/species_query.cgi?where-calrecnum=1195" TargetMode="External"/><Relationship Id="rId108" Type="http://schemas.openxmlformats.org/officeDocument/2006/relationships/hyperlink" Target="http://www.calflora.org/cgi-bin/species_query.cgi?where-calrecnum=1242" TargetMode="External"/><Relationship Id="rId109" Type="http://schemas.openxmlformats.org/officeDocument/2006/relationships/hyperlink" Target="http://www.calflora.org/cgi-bin/species_query.cgi?where-calrecnum=1330" TargetMode="External"/><Relationship Id="rId70" Type="http://schemas.openxmlformats.org/officeDocument/2006/relationships/hyperlink" Target="https://www.feis-crs.org/feis/" TargetMode="External"/><Relationship Id="rId71" Type="http://schemas.openxmlformats.org/officeDocument/2006/relationships/hyperlink" Target="https://www.feis-crs.org/feis/" TargetMode="External"/><Relationship Id="rId72" Type="http://schemas.openxmlformats.org/officeDocument/2006/relationships/hyperlink" Target="https://www.feis-crs.org/feis/" TargetMode="External"/><Relationship Id="rId73" Type="http://schemas.openxmlformats.org/officeDocument/2006/relationships/hyperlink" Target="https://www.feis-crs.org/feis/" TargetMode="External"/><Relationship Id="rId74" Type="http://schemas.openxmlformats.org/officeDocument/2006/relationships/hyperlink" Target="https://www.feis-crs.org/feis/" TargetMode="External"/><Relationship Id="rId75" Type="http://schemas.openxmlformats.org/officeDocument/2006/relationships/hyperlink" Target="https://www.feis-crs.org/feis/" TargetMode="External"/><Relationship Id="rId76" Type="http://schemas.openxmlformats.org/officeDocument/2006/relationships/hyperlink" Target="https://www.feis-crs.org/feis/" TargetMode="External"/><Relationship Id="rId77" Type="http://schemas.openxmlformats.org/officeDocument/2006/relationships/hyperlink" Target="https://www.feis-crs.org/feis/" TargetMode="External"/><Relationship Id="rId78" Type="http://schemas.openxmlformats.org/officeDocument/2006/relationships/hyperlink" Target="https://www.feis-crs.org/feis/" TargetMode="External"/><Relationship Id="rId79" Type="http://schemas.openxmlformats.org/officeDocument/2006/relationships/hyperlink" Target="https://www.feis-crs.org/feis/" TargetMode="External"/><Relationship Id="rId170" Type="http://schemas.openxmlformats.org/officeDocument/2006/relationships/hyperlink" Target="http://www.calflora.org/cgi-bin/species_query.cgi?where-calrecnum=9900" TargetMode="External"/><Relationship Id="rId171" Type="http://schemas.openxmlformats.org/officeDocument/2006/relationships/hyperlink" Target="http://www.calflora.org/cgi-bin/species_query.cgi?where-calrecnum=9902" TargetMode="External"/><Relationship Id="rId172" Type="http://schemas.openxmlformats.org/officeDocument/2006/relationships/hyperlink" Target="http://www.calflora.org/cgi-bin/species_query.cgi?where-calrecnum=3199" TargetMode="External"/><Relationship Id="rId173" Type="http://schemas.openxmlformats.org/officeDocument/2006/relationships/hyperlink" Target="http://www.calflora.org/cgi-bin/species_query.cgi?where-calrecnum=3243" TargetMode="External"/><Relationship Id="rId174" Type="http://schemas.openxmlformats.org/officeDocument/2006/relationships/hyperlink" Target="http://www.calflora.org/cgi-bin/species_query.cgi?where-calrecnum=3261" TargetMode="External"/><Relationship Id="rId175" Type="http://schemas.openxmlformats.org/officeDocument/2006/relationships/hyperlink" Target="http://www.calflora.org/cgi-bin/species_query.cgi?where-calrecnum=3293" TargetMode="External"/><Relationship Id="rId176" Type="http://schemas.openxmlformats.org/officeDocument/2006/relationships/hyperlink" Target="http://www.calflora.org/cgi-bin/species_query.cgi?where-calrecnum=7207" TargetMode="External"/><Relationship Id="rId177" Type="http://schemas.openxmlformats.org/officeDocument/2006/relationships/hyperlink" Target="http://www.calflora.org/cgi-bin/species_query.cgi?where-calrecnum=7206" TargetMode="External"/><Relationship Id="rId178" Type="http://schemas.openxmlformats.org/officeDocument/2006/relationships/hyperlink" Target="http://www.calflora.org/cgi-bin/species_query.cgi?where-calrecnum=7200" TargetMode="External"/><Relationship Id="rId179" Type="http://schemas.openxmlformats.org/officeDocument/2006/relationships/hyperlink" Target="http://www.calflora.org/cgi-bin/species_query.cgi?where-calrecnum=7179" TargetMode="External"/><Relationship Id="rId10" Type="http://schemas.openxmlformats.org/officeDocument/2006/relationships/hyperlink" Target="https://www.feis-crs.org/feis/" TargetMode="External"/><Relationship Id="rId11" Type="http://schemas.openxmlformats.org/officeDocument/2006/relationships/hyperlink" Target="https://www.feis-crs.org/feis/" TargetMode="External"/><Relationship Id="rId12" Type="http://schemas.openxmlformats.org/officeDocument/2006/relationships/hyperlink" Target="https://www.feis-crs.org/feis/" TargetMode="External"/><Relationship Id="rId13" Type="http://schemas.openxmlformats.org/officeDocument/2006/relationships/hyperlink" Target="https://www.feis-crs.org/feis/" TargetMode="External"/><Relationship Id="rId14" Type="http://schemas.openxmlformats.org/officeDocument/2006/relationships/hyperlink" Target="https://www.feis-crs.org/feis/" TargetMode="External"/><Relationship Id="rId15" Type="http://schemas.openxmlformats.org/officeDocument/2006/relationships/hyperlink" Target="https://www.feis-crs.org/feis/" TargetMode="External"/><Relationship Id="rId16" Type="http://schemas.openxmlformats.org/officeDocument/2006/relationships/hyperlink" Target="https://www.feis-crs.org/feis/" TargetMode="External"/><Relationship Id="rId17" Type="http://schemas.openxmlformats.org/officeDocument/2006/relationships/hyperlink" Target="https://www.feis-crs.org/feis/" TargetMode="External"/><Relationship Id="rId18" Type="http://schemas.openxmlformats.org/officeDocument/2006/relationships/hyperlink" Target="https://www.feis-crs.org/feis/" TargetMode="External"/><Relationship Id="rId19" Type="http://schemas.openxmlformats.org/officeDocument/2006/relationships/hyperlink" Target="https://www.feis-crs.org/feis/" TargetMode="External"/><Relationship Id="rId110" Type="http://schemas.openxmlformats.org/officeDocument/2006/relationships/hyperlink" Target="http://www.calflora.org/cgi-bin/species_query.cgi?where-calrecnum=1520" TargetMode="External"/><Relationship Id="rId111" Type="http://schemas.openxmlformats.org/officeDocument/2006/relationships/hyperlink" Target="http://www.calflora.org/cgi-bin/species_query.cgi?where-calrecnum=1605" TargetMode="External"/><Relationship Id="rId112" Type="http://schemas.openxmlformats.org/officeDocument/2006/relationships/hyperlink" Target="http://www.calflora.org/cgi-bin/species_query.cgi?where-calrecnum=1616" TargetMode="External"/><Relationship Id="rId113" Type="http://schemas.openxmlformats.org/officeDocument/2006/relationships/hyperlink" Target="http://www.calflora.org/cgi-bin/specieslist.cgi?countylist=any&amp;namesoup=Carex&amp;plantcomm=any&amp;format=photos&amp;orderby=taxon" TargetMode="External"/><Relationship Id="rId114" Type="http://schemas.openxmlformats.org/officeDocument/2006/relationships/hyperlink" Target="http://www.calflora.org/cgi-bin/species_query.cgi?where-calrecnum=1645" TargetMode="External"/><Relationship Id="rId115" Type="http://schemas.openxmlformats.org/officeDocument/2006/relationships/hyperlink" Target="http://www.calflora.org/cgi-bin/species_query.cgi?where-calrecnum=1764" TargetMode="External"/><Relationship Id="rId116" Type="http://schemas.openxmlformats.org/officeDocument/2006/relationships/hyperlink" Target="http://www.calflora.org/cgi-bin/species_query.cgi?where-calrecnum=1770" TargetMode="External"/><Relationship Id="rId117" Type="http://schemas.openxmlformats.org/officeDocument/2006/relationships/hyperlink" Target="http://www.calflora.org/cgi-bin/species_query.cgi?where-calrecnum=1779" TargetMode="External"/><Relationship Id="rId118" Type="http://schemas.openxmlformats.org/officeDocument/2006/relationships/hyperlink" Target="http://www.calflora.org/cgi-bin/species_query.cgi?where-calrecnum=1784" TargetMode="External"/><Relationship Id="rId119" Type="http://schemas.openxmlformats.org/officeDocument/2006/relationships/hyperlink" Target="http://www.calflora.org/cgi-bin/species_query.cgi?where-calrecnum=1797" TargetMode="External"/><Relationship Id="rId200" Type="http://schemas.openxmlformats.org/officeDocument/2006/relationships/hyperlink" Target="http://www.calflora.org/cgi-bin/species_query.cgi?where-calrecnum=7091" TargetMode="External"/><Relationship Id="rId201" Type="http://schemas.openxmlformats.org/officeDocument/2006/relationships/hyperlink" Target="http://www.calflora.org/cgi-bin/species_query.cgi?where-calrecnum=7090" TargetMode="External"/><Relationship Id="rId202" Type="http://schemas.openxmlformats.org/officeDocument/2006/relationships/hyperlink" Target="http://www.calflora.org/cgi-bin/species_query.cgi?where-calrecnum=7076" TargetMode="External"/><Relationship Id="rId203" Type="http://schemas.openxmlformats.org/officeDocument/2006/relationships/hyperlink" Target="http://www.calflora.org/cgi-bin/species_query.cgi?where-calrecnum=7075" TargetMode="External"/><Relationship Id="rId204" Type="http://schemas.openxmlformats.org/officeDocument/2006/relationships/hyperlink" Target="http://www.calflora.org/cgi-bin/species_query.cgi?where-calrecnum=7032" TargetMode="External"/><Relationship Id="rId205" Type="http://schemas.openxmlformats.org/officeDocument/2006/relationships/hyperlink" Target="http://www.calflora.org/cgi-bin/species_query.cgi?where-calrecnum=7010" TargetMode="External"/><Relationship Id="rId206" Type="http://schemas.openxmlformats.org/officeDocument/2006/relationships/hyperlink" Target="http://www.calflora.org/cgi-bin/species_query.cgi?where-calrecnum=7001" TargetMode="External"/><Relationship Id="rId207" Type="http://schemas.openxmlformats.org/officeDocument/2006/relationships/hyperlink" Target="http://www.calflora.org/cgi-bin/species_query.cgi?where-calrecnum=7000" TargetMode="External"/><Relationship Id="rId208" Type="http://schemas.openxmlformats.org/officeDocument/2006/relationships/hyperlink" Target="http://www.calflora.org/cgi-bin/species_query.cgi?where-calrecnum=6992" TargetMode="External"/><Relationship Id="rId209" Type="http://schemas.openxmlformats.org/officeDocument/2006/relationships/hyperlink" Target="http://www.calflora.org/cgi-bin/species_query.cgi?where-calrecnum=6990" TargetMode="External"/><Relationship Id="rId1" Type="http://schemas.openxmlformats.org/officeDocument/2006/relationships/hyperlink" Target="http://ucanr.edu/sites/WUCOLS/WUCOLS_IV_User_Manual/Categories_of_Water_Needs/" TargetMode="External"/><Relationship Id="rId2" Type="http://schemas.openxmlformats.org/officeDocument/2006/relationships/hyperlink" Target="https://www.feis-crs.org/feis/" TargetMode="External"/><Relationship Id="rId3" Type="http://schemas.openxmlformats.org/officeDocument/2006/relationships/hyperlink" Target="https://www.feis-crs.org/feis/" TargetMode="External"/><Relationship Id="rId4" Type="http://schemas.openxmlformats.org/officeDocument/2006/relationships/hyperlink" Target="https://www.feis-crs.org/feis/" TargetMode="External"/><Relationship Id="rId5" Type="http://schemas.openxmlformats.org/officeDocument/2006/relationships/hyperlink" Target="https://www.feis-crs.org/feis/" TargetMode="External"/><Relationship Id="rId6" Type="http://schemas.openxmlformats.org/officeDocument/2006/relationships/hyperlink" Target="https://www.feis-crs.org/feis/" TargetMode="External"/><Relationship Id="rId7" Type="http://schemas.openxmlformats.org/officeDocument/2006/relationships/hyperlink" Target="https://www.feis-crs.org/feis/" TargetMode="External"/><Relationship Id="rId8" Type="http://schemas.openxmlformats.org/officeDocument/2006/relationships/hyperlink" Target="https://www.feis-crs.org/feis/" TargetMode="External"/><Relationship Id="rId9" Type="http://schemas.openxmlformats.org/officeDocument/2006/relationships/hyperlink" Target="https://www.feis-crs.org/feis/" TargetMode="External"/><Relationship Id="rId80" Type="http://schemas.openxmlformats.org/officeDocument/2006/relationships/hyperlink" Target="http://www.calflora.org/cgi-bin/species_query.cgi?where-calrecnum=59" TargetMode="External"/><Relationship Id="rId81" Type="http://schemas.openxmlformats.org/officeDocument/2006/relationships/hyperlink" Target="http://www.calflora.org/cgi-bin/species_query.cgi?where-calrecnum=9644" TargetMode="External"/><Relationship Id="rId82" Type="http://schemas.openxmlformats.org/officeDocument/2006/relationships/hyperlink" Target="http://www.calflora.org/cgi-bin/species_query.cgi?where-calrecnum=61" TargetMode="External"/><Relationship Id="rId83" Type="http://schemas.openxmlformats.org/officeDocument/2006/relationships/hyperlink" Target="http://www.calflora.org/cgi-bin/species_query.cgi?where-calrecnum=97" TargetMode="External"/><Relationship Id="rId84" Type="http://schemas.openxmlformats.org/officeDocument/2006/relationships/hyperlink" Target="http://www.calflora.org/cgi-bin/species_query.cgi?where-calrecnum=111" TargetMode="External"/><Relationship Id="rId85" Type="http://schemas.openxmlformats.org/officeDocument/2006/relationships/hyperlink" Target="http://www.calflora.org/cgi-bin/species_query.cgi?where-calrecnum=252" TargetMode="External"/><Relationship Id="rId86" Type="http://schemas.openxmlformats.org/officeDocument/2006/relationships/hyperlink" Target="http://www.calflora.org/cgi-bin/species_query.cgi?where-calrecnum=430" TargetMode="External"/><Relationship Id="rId87" Type="http://schemas.openxmlformats.org/officeDocument/2006/relationships/hyperlink" Target="http://www.calflora.org/cgi-bin/species_query.cgi?where-calrecnum=506" TargetMode="External"/><Relationship Id="rId88" Type="http://schemas.openxmlformats.org/officeDocument/2006/relationships/hyperlink" Target="http://www.calflora.org/cgi-bin/species_query.cgi?where-calrecnum=545" TargetMode="External"/><Relationship Id="rId89" Type="http://schemas.openxmlformats.org/officeDocument/2006/relationships/hyperlink" Target="http://www.calflora.org/cgi-bin/species_query.cgi?where-calrecnum=548" TargetMode="External"/><Relationship Id="rId180" Type="http://schemas.openxmlformats.org/officeDocument/2006/relationships/hyperlink" Target="http://www.calflora.org/cgi-bin/species_query.cgi?where-calrecnum=3315" TargetMode="External"/><Relationship Id="rId181" Type="http://schemas.openxmlformats.org/officeDocument/2006/relationships/hyperlink" Target="http://www.calflora.org/cgi-bin/species_query.cgi?where-calrecnum=3346" TargetMode="External"/><Relationship Id="rId182" Type="http://schemas.openxmlformats.org/officeDocument/2006/relationships/hyperlink" Target="http://www.calflora.org/cgi-bin/specieslist.cgi?countylist=any&amp;namesoup=Eriogonum&amp;plantcomm=any&amp;format=photos&amp;orderby=taxon" TargetMode="External"/><Relationship Id="rId183" Type="http://schemas.openxmlformats.org/officeDocument/2006/relationships/hyperlink" Target="http://www.calflora.org/cgi-bin/species_query.cgi?where-calrecnum=3385" TargetMode="External"/><Relationship Id="rId184" Type="http://schemas.openxmlformats.org/officeDocument/2006/relationships/hyperlink" Target="http://www.calflora.org/cgi-bin/species_query.cgi?where-calrecnum=7145" TargetMode="External"/><Relationship Id="rId185" Type="http://schemas.openxmlformats.org/officeDocument/2006/relationships/hyperlink" Target="http://www.calflora.org/cgi-bin/species_query.cgi?where-calrecnum=7141" TargetMode="External"/><Relationship Id="rId186" Type="http://schemas.openxmlformats.org/officeDocument/2006/relationships/hyperlink" Target="http://www.calflora.org/cgi-bin/species_query.cgi?where-calrecnum=7127" TargetMode="External"/><Relationship Id="rId187" Type="http://schemas.openxmlformats.org/officeDocument/2006/relationships/hyperlink" Target="http://www.calflora.org/cgi-bin/species_query.cgi?where-calrecnum=7104" TargetMode="External"/><Relationship Id="rId188" Type="http://schemas.openxmlformats.org/officeDocument/2006/relationships/hyperlink" Target="http://www.calflora.org/cgi-bin/species_query.cgi?where-calrecnum=7107" TargetMode="External"/><Relationship Id="rId189" Type="http://schemas.openxmlformats.org/officeDocument/2006/relationships/hyperlink" Target="http://www.calflora.org/cgi-bin/species_query.cgi?where-calrecnum=3578" TargetMode="External"/><Relationship Id="rId20" Type="http://schemas.openxmlformats.org/officeDocument/2006/relationships/hyperlink" Target="https://www.feis-crs.org/feis/" TargetMode="External"/><Relationship Id="rId21" Type="http://schemas.openxmlformats.org/officeDocument/2006/relationships/hyperlink" Target="https://www.feis-crs.org/feis/" TargetMode="External"/><Relationship Id="rId22" Type="http://schemas.openxmlformats.org/officeDocument/2006/relationships/hyperlink" Target="https://www.feis-crs.org/feis/" TargetMode="External"/><Relationship Id="rId23" Type="http://schemas.openxmlformats.org/officeDocument/2006/relationships/hyperlink" Target="https://www.feis-crs.org/feis/" TargetMode="External"/><Relationship Id="rId24" Type="http://schemas.openxmlformats.org/officeDocument/2006/relationships/hyperlink" Target="https://www.feis-crs.org/feis/" TargetMode="External"/><Relationship Id="rId25" Type="http://schemas.openxmlformats.org/officeDocument/2006/relationships/hyperlink" Target="https://www.feis-crs.org/feis/" TargetMode="External"/><Relationship Id="rId26" Type="http://schemas.openxmlformats.org/officeDocument/2006/relationships/hyperlink" Target="https://www.feis-crs.org/feis/" TargetMode="External"/><Relationship Id="rId27" Type="http://schemas.openxmlformats.org/officeDocument/2006/relationships/hyperlink" Target="https://www.feis-crs.org/feis/" TargetMode="External"/><Relationship Id="rId28" Type="http://schemas.openxmlformats.org/officeDocument/2006/relationships/hyperlink" Target="https://www.feis-crs.org/feis/" TargetMode="External"/><Relationship Id="rId29" Type="http://schemas.openxmlformats.org/officeDocument/2006/relationships/hyperlink" Target="https://www.feis-crs.org/feis/" TargetMode="External"/><Relationship Id="rId120" Type="http://schemas.openxmlformats.org/officeDocument/2006/relationships/hyperlink" Target="http://www.calflora.org/cgi-bin/species_query.cgi?where-calrecnum=1804" TargetMode="External"/><Relationship Id="rId121" Type="http://schemas.openxmlformats.org/officeDocument/2006/relationships/hyperlink" Target="http://www.calflora.org/cgi-bin/species_query.cgi?where-calrecnum=1877" TargetMode="External"/><Relationship Id="rId122" Type="http://schemas.openxmlformats.org/officeDocument/2006/relationships/hyperlink" Target="http://www.calflora.org/cgi-bin/species_query.cgi?where-calrecnum=1878" TargetMode="External"/><Relationship Id="rId123" Type="http://schemas.openxmlformats.org/officeDocument/2006/relationships/hyperlink" Target="http://www.calflora.org/cgi-bin/species_query.cgi?where-calrecnum=9803" TargetMode="External"/><Relationship Id="rId124" Type="http://schemas.openxmlformats.org/officeDocument/2006/relationships/hyperlink" Target="http://www.calflora.org/cgi-bin/species_query.cgi?where-calrecnum=2003" TargetMode="External"/><Relationship Id="rId125" Type="http://schemas.openxmlformats.org/officeDocument/2006/relationships/hyperlink" Target="http://www.calflora.org/cgi-bin/species_query.cgi?where-calrecnum=2139" TargetMode="External"/><Relationship Id="rId126" Type="http://schemas.openxmlformats.org/officeDocument/2006/relationships/hyperlink" Target="http://www.calflora.org/cgi-bin/species_query.cgi?where-calrecnum=2140" TargetMode="External"/><Relationship Id="rId127" Type="http://schemas.openxmlformats.org/officeDocument/2006/relationships/hyperlink" Target="http://www.calflora.org/cgi-bin/species_query.cgi?where-calrecnum=8015" TargetMode="External"/><Relationship Id="rId128" Type="http://schemas.openxmlformats.org/officeDocument/2006/relationships/hyperlink" Target="http://www.calflora.org/cgi-bin/species_query.cgi?where-calrecnum=10402" TargetMode="External"/><Relationship Id="rId129" Type="http://schemas.openxmlformats.org/officeDocument/2006/relationships/hyperlink" Target="http://www.calflora.org/cgi-bin/species_query.cgi?where-calrecnum=7898" TargetMode="External"/><Relationship Id="rId210" Type="http://schemas.openxmlformats.org/officeDocument/2006/relationships/hyperlink" Target="http://www.calflora.org/cgi-bin/species_query.cgi?where-calrecnum=6987" TargetMode="External"/><Relationship Id="rId211" Type="http://schemas.openxmlformats.org/officeDocument/2006/relationships/hyperlink" Target="http://www.calflora.org/cgi-bin/species_query.cgi?where-calrecnum=6983" TargetMode="External"/><Relationship Id="rId212" Type="http://schemas.openxmlformats.org/officeDocument/2006/relationships/hyperlink" Target="http://www.calflora.org/cgi-bin/species_query.cgi?where-calrecnum=4041" TargetMode="External"/><Relationship Id="rId213" Type="http://schemas.openxmlformats.org/officeDocument/2006/relationships/hyperlink" Target="http://www.calflora.org/cgi-bin/species_query.cgi?where-calrecnum=4042" TargetMode="External"/><Relationship Id="rId214" Type="http://schemas.openxmlformats.org/officeDocument/2006/relationships/hyperlink" Target="http://www.calflora.org/cgi-bin/species_query.cgi?where-calrecnum=6898" TargetMode="External"/><Relationship Id="rId215" Type="http://schemas.openxmlformats.org/officeDocument/2006/relationships/hyperlink" Target="http://www.calflora.org/cgi-bin/species_query.cgi?where-calrecnum=6895" TargetMode="External"/><Relationship Id="rId216" Type="http://schemas.openxmlformats.org/officeDocument/2006/relationships/hyperlink" Target="http://www.calflora.org/cgi-bin/species_query.cgi?where-calrecnum=6894" TargetMode="External"/><Relationship Id="rId217" Type="http://schemas.openxmlformats.org/officeDocument/2006/relationships/hyperlink" Target="http://www.calflora.org/cgi-bin/species_query.cgi?where-calrecnum=4140" TargetMode="External"/><Relationship Id="rId218" Type="http://schemas.openxmlformats.org/officeDocument/2006/relationships/hyperlink" Target="http://www.calflora.org/cgi-bin/species_query.cgi?where-calrecnum=4211" TargetMode="External"/><Relationship Id="rId219" Type="http://schemas.openxmlformats.org/officeDocument/2006/relationships/hyperlink" Target="http://www.calflora.org/cgi-bin/species_query.cgi?where-calrecnum=10256" TargetMode="External"/><Relationship Id="rId90" Type="http://schemas.openxmlformats.org/officeDocument/2006/relationships/hyperlink" Target="http://www.calflora.org/cgi-bin/species_query.cgi?where-calrecnum=556" TargetMode="External"/><Relationship Id="rId91" Type="http://schemas.openxmlformats.org/officeDocument/2006/relationships/hyperlink" Target="http://www.calflora.org/cgi-bin/species_query.cgi?where-calrecnum=571" TargetMode="External"/><Relationship Id="rId92" Type="http://schemas.openxmlformats.org/officeDocument/2006/relationships/hyperlink" Target="http://www.calflora.org/cgi-bin/species_query.cgi?where-calrecnum=624" TargetMode="External"/><Relationship Id="rId93" Type="http://schemas.openxmlformats.org/officeDocument/2006/relationships/hyperlink" Target="http://www.calflora.org/cgi-bin/species_query.cgi?where-calrecnum=705" TargetMode="External"/><Relationship Id="rId94" Type="http://schemas.openxmlformats.org/officeDocument/2006/relationships/hyperlink" Target="http://www.calflora.org/cgi-bin/species_query.cgi?where-calrecnum=10402" TargetMode="External"/><Relationship Id="rId95" Type="http://schemas.openxmlformats.org/officeDocument/2006/relationships/hyperlink" Target="http://www.calflora.org/cgi-bin/species_query.cgi?where-calrecnum=986" TargetMode="External"/><Relationship Id="rId96" Type="http://schemas.openxmlformats.org/officeDocument/2006/relationships/hyperlink" Target="http://www.calflora.org/cgi-bin/species_query.cgi?where-calrecnum=1031" TargetMode="External"/><Relationship Id="rId97" Type="http://schemas.openxmlformats.org/officeDocument/2006/relationships/hyperlink" Target="http://www.calflora.org/cgi-bin/species_query.cgi?where-calrecnum=1035" TargetMode="External"/><Relationship Id="rId98" Type="http://schemas.openxmlformats.org/officeDocument/2006/relationships/hyperlink" Target="http://www.calflora.org/cgi-bin/species_query.cgi?where-calrecnum=8321" TargetMode="External"/><Relationship Id="rId99" Type="http://schemas.openxmlformats.org/officeDocument/2006/relationships/hyperlink" Target="http://www.calflora.org/cgi-bin/species_query.cgi?where-calrecnum=8757" TargetMode="External"/><Relationship Id="rId190" Type="http://schemas.openxmlformats.org/officeDocument/2006/relationships/hyperlink" Target="http://www.calflora.org/cgi-bin/species_query.cgi?where-calrecnum=3581" TargetMode="External"/><Relationship Id="rId191" Type="http://schemas.openxmlformats.org/officeDocument/2006/relationships/hyperlink" Target="http://www.calflora.org/cgi-bin/species_query.cgi?where-calrecnum=3586" TargetMode="External"/><Relationship Id="rId192" Type="http://schemas.openxmlformats.org/officeDocument/2006/relationships/hyperlink" Target="http://www.calflora.org/cgi-bin/species_query.cgi?where-calrecnum=3609" TargetMode="External"/><Relationship Id="rId193" Type="http://schemas.openxmlformats.org/officeDocument/2006/relationships/hyperlink" Target="http://www.calflora.org/cgi-bin/species_query.cgi?where-calrecnum=3606" TargetMode="External"/><Relationship Id="rId194" Type="http://schemas.openxmlformats.org/officeDocument/2006/relationships/hyperlink" Target="http://www.calflora.org/cgi-bin/species_query.cgi?where-calrecnum=10902" TargetMode="External"/><Relationship Id="rId195" Type="http://schemas.openxmlformats.org/officeDocument/2006/relationships/hyperlink" Target="http://www.calflora.org/cgi-bin/specieslist.cgi?countylist=any&amp;namesoup=Fremontodendron&amp;plantcomm=any&amp;format=photos&amp;orderby=taxon" TargetMode="External"/><Relationship Id="rId196" Type="http://schemas.openxmlformats.org/officeDocument/2006/relationships/hyperlink" Target="http://www.calflora.org/cgi-bin/species_query.cgi?where-calrecnum=11220" TargetMode="External"/><Relationship Id="rId197" Type="http://schemas.openxmlformats.org/officeDocument/2006/relationships/hyperlink" Target="http://www.calflora.org/cgi-bin/species_query.cgi?where-calrecnum=3748" TargetMode="External"/><Relationship Id="rId198" Type="http://schemas.openxmlformats.org/officeDocument/2006/relationships/hyperlink" Target="http://www.calflora.org/cgi-bin/species_query.cgi?where-calrecnum=3755" TargetMode="External"/><Relationship Id="rId199" Type="http://schemas.openxmlformats.org/officeDocument/2006/relationships/hyperlink" Target="http://www.calflora.org/cgi-bin/species_query.cgi?where-calrecnum=3933" TargetMode="External"/><Relationship Id="rId30" Type="http://schemas.openxmlformats.org/officeDocument/2006/relationships/hyperlink" Target="https://www.feis-crs.org/feis/" TargetMode="External"/><Relationship Id="rId31" Type="http://schemas.openxmlformats.org/officeDocument/2006/relationships/hyperlink" Target="https://www.feis-crs.org/feis/" TargetMode="External"/><Relationship Id="rId32" Type="http://schemas.openxmlformats.org/officeDocument/2006/relationships/hyperlink" Target="https://www.feis-crs.org/feis/" TargetMode="External"/><Relationship Id="rId33" Type="http://schemas.openxmlformats.org/officeDocument/2006/relationships/hyperlink" Target="https://www.feis-crs.org/feis/" TargetMode="External"/><Relationship Id="rId34" Type="http://schemas.openxmlformats.org/officeDocument/2006/relationships/hyperlink" Target="https://www.feis-crs.org/feis/" TargetMode="External"/><Relationship Id="rId35" Type="http://schemas.openxmlformats.org/officeDocument/2006/relationships/hyperlink" Target="https://www.feis-crs.org/feis/" TargetMode="External"/><Relationship Id="rId36" Type="http://schemas.openxmlformats.org/officeDocument/2006/relationships/hyperlink" Target="https://www.feis-crs.org/feis/" TargetMode="External"/><Relationship Id="rId37" Type="http://schemas.openxmlformats.org/officeDocument/2006/relationships/hyperlink" Target="https://www.feis-crs.org/feis/" TargetMode="External"/><Relationship Id="rId38" Type="http://schemas.openxmlformats.org/officeDocument/2006/relationships/hyperlink" Target="https://www.feis-crs.org/feis/" TargetMode="External"/><Relationship Id="rId39" Type="http://schemas.openxmlformats.org/officeDocument/2006/relationships/hyperlink" Target="https://www.feis-crs.org/feis/" TargetMode="External"/><Relationship Id="rId130" Type="http://schemas.openxmlformats.org/officeDocument/2006/relationships/hyperlink" Target="http://www.calflora.org/cgi-bin/species_query.cgi?where-calrecnum=7895" TargetMode="External"/><Relationship Id="rId131" Type="http://schemas.openxmlformats.org/officeDocument/2006/relationships/hyperlink" Target="http://www.calflora.org/cgi-bin/species_query.cgi?where-calrecnum=10399" TargetMode="External"/><Relationship Id="rId132" Type="http://schemas.openxmlformats.org/officeDocument/2006/relationships/hyperlink" Target="http://www.calflora.org/cgi-bin/species_query.cgi?where-calrecnum=12067" TargetMode="External"/><Relationship Id="rId133" Type="http://schemas.openxmlformats.org/officeDocument/2006/relationships/hyperlink" Target="http://www.calflora.org/cgi-bin/species_query.cgi?where-calrecnum=2386" TargetMode="External"/><Relationship Id="rId220" Type="http://schemas.openxmlformats.org/officeDocument/2006/relationships/hyperlink" Target="http://www.calflora.org/cgi-bin/species_query.cgi?where-calrecnum=6633" TargetMode="External"/><Relationship Id="rId221" Type="http://schemas.openxmlformats.org/officeDocument/2006/relationships/hyperlink" Target="http://www.calflora.org/cgi-bin/species_query.cgi?where-calrecnum=6524" TargetMode="External"/><Relationship Id="rId222" Type="http://schemas.openxmlformats.org/officeDocument/2006/relationships/hyperlink" Target="http://www.calflora.org/cgi-bin/species_query.cgi?where-calrecnum=4218" TargetMode="External"/><Relationship Id="rId223" Type="http://schemas.openxmlformats.org/officeDocument/2006/relationships/hyperlink" Target="http://www.calflora.org/cgi-bin/species_query.cgi?where-calrecnum=4223" TargetMode="External"/><Relationship Id="rId224" Type="http://schemas.openxmlformats.org/officeDocument/2006/relationships/hyperlink" Target="http://www.calflora.org/cgi-bin/species_query.cgi?where-calrecnum=6490" TargetMode="External"/><Relationship Id="rId225" Type="http://schemas.openxmlformats.org/officeDocument/2006/relationships/hyperlink" Target="http://www.calflora.org/cgi-bin/species_query.cgi?where-calrecnum=4346" TargetMode="External"/><Relationship Id="rId226" Type="http://schemas.openxmlformats.org/officeDocument/2006/relationships/hyperlink" Target="http://www.calflora.org/cgi-bin/species_query.cgi?where-calrecnum=4459" TargetMode="External"/><Relationship Id="rId227" Type="http://schemas.openxmlformats.org/officeDocument/2006/relationships/hyperlink" Target="http://www.calflora.org/cgi-bin/species_query.cgi?where-calrecnum=4488" TargetMode="External"/><Relationship Id="rId228" Type="http://schemas.openxmlformats.org/officeDocument/2006/relationships/hyperlink" Target="http://www.calflora.org/cgi-bin/species_query.cgi?where-calrecnum=4503" TargetMode="External"/><Relationship Id="rId229" Type="http://schemas.openxmlformats.org/officeDocument/2006/relationships/hyperlink" Target="http://www.calflora.org/cgi-bin/species_query.cgi?where-calrecnum=4539" TargetMode="External"/><Relationship Id="rId134" Type="http://schemas.openxmlformats.org/officeDocument/2006/relationships/hyperlink" Target="http://www.calflora.org/cgi-bin/species_query.cgi?where-calrecnum=2390" TargetMode="External"/><Relationship Id="rId135" Type="http://schemas.openxmlformats.org/officeDocument/2006/relationships/hyperlink" Target="http://www.calflora.org/cgi-bin/species_query.cgi?where-calrecnum=7664" TargetMode="External"/><Relationship Id="rId136" Type="http://schemas.openxmlformats.org/officeDocument/2006/relationships/hyperlink" Target="http://www.calflora.org/cgi-bin/species_query.cgi?where-calrecnum=2391" TargetMode="External"/><Relationship Id="rId137" Type="http://schemas.openxmlformats.org/officeDocument/2006/relationships/hyperlink" Target="http://www.calflora.org/cgi-bin/species_query.cgi?where-calrecnum=9831" TargetMode="External"/><Relationship Id="rId138" Type="http://schemas.openxmlformats.org/officeDocument/2006/relationships/hyperlink" Target="http://www.calflora.org/cgi-bin/species_query.cgi?where-calrecnum=7632" TargetMode="External"/><Relationship Id="rId139" Type="http://schemas.openxmlformats.org/officeDocument/2006/relationships/hyperlink" Target="http://www.calflora.org/cgi-bin/specieslist.cgi?countylist=any&amp;namesoup=Silene&amp;plantcomm=any&amp;format=photos&amp;orderby=taxon" TargetMode="External"/><Relationship Id="rId40" Type="http://schemas.openxmlformats.org/officeDocument/2006/relationships/hyperlink" Target="https://www.feis-crs.org/feis/" TargetMode="External"/><Relationship Id="rId41" Type="http://schemas.openxmlformats.org/officeDocument/2006/relationships/hyperlink" Target="https://www.feis-crs.org/feis/" TargetMode="External"/><Relationship Id="rId42" Type="http://schemas.openxmlformats.org/officeDocument/2006/relationships/hyperlink" Target="https://www.feis-crs.org/feis/" TargetMode="External"/><Relationship Id="rId43" Type="http://schemas.openxmlformats.org/officeDocument/2006/relationships/hyperlink" Target="https://www.feis-crs.org/feis/" TargetMode="External"/><Relationship Id="rId44" Type="http://schemas.openxmlformats.org/officeDocument/2006/relationships/hyperlink" Target="https://www.feis-crs.org/feis/" TargetMode="External"/><Relationship Id="rId45" Type="http://schemas.openxmlformats.org/officeDocument/2006/relationships/hyperlink" Target="https://www.feis-crs.org/feis/" TargetMode="External"/><Relationship Id="rId46" Type="http://schemas.openxmlformats.org/officeDocument/2006/relationships/hyperlink" Target="https://www.feis-crs.org/feis/" TargetMode="External"/><Relationship Id="rId47" Type="http://schemas.openxmlformats.org/officeDocument/2006/relationships/hyperlink" Target="https://www.feis-crs.org/feis/" TargetMode="External"/><Relationship Id="rId48" Type="http://schemas.openxmlformats.org/officeDocument/2006/relationships/hyperlink" Target="https://www.feis-crs.org/feis/" TargetMode="External"/><Relationship Id="rId49" Type="http://schemas.openxmlformats.org/officeDocument/2006/relationships/hyperlink" Target="https://www.feis-crs.org/feis/" TargetMode="External"/><Relationship Id="rId140" Type="http://schemas.openxmlformats.org/officeDocument/2006/relationships/hyperlink" Target="http://www.calflora.org/cgi-bin/species_query.cgi?where-calrecnum=10818" TargetMode="External"/><Relationship Id="rId141" Type="http://schemas.openxmlformats.org/officeDocument/2006/relationships/hyperlink" Target="http://www.calflora.org/cgi-bin/specieslist.cgi?countylist=any&amp;namesoup=Sidalcea&amp;plantcomm=any&amp;format=photos&amp;orderby=taxon" TargetMode="External"/><Relationship Id="rId142" Type="http://schemas.openxmlformats.org/officeDocument/2006/relationships/hyperlink" Target="http://www.calflora.org/cgi-bin/species_query.cgi?where-calrecnum=7422" TargetMode="External"/><Relationship Id="rId143" Type="http://schemas.openxmlformats.org/officeDocument/2006/relationships/hyperlink" Target="http://www.calflora.org/cgi-bin/species_query.cgi?where-calrecnum=10482" TargetMode="External"/><Relationship Id="rId144" Type="http://schemas.openxmlformats.org/officeDocument/2006/relationships/hyperlink" Target="http://www.calflora.org/cgi-bin/species_query.cgi?where-calrecnum=2633" TargetMode="External"/><Relationship Id="rId145" Type="http://schemas.openxmlformats.org/officeDocument/2006/relationships/hyperlink" Target="http://www.calflora.org/cgi-bin/species_query.cgi?where-calrecnum=10348" TargetMode="External"/><Relationship Id="rId146" Type="http://schemas.openxmlformats.org/officeDocument/2006/relationships/hyperlink" Target="http://www.calflora.org/cgi-bin/species_query.cgi?where-calrecnum=10347" TargetMode="External"/><Relationship Id="rId147" Type="http://schemas.openxmlformats.org/officeDocument/2006/relationships/hyperlink" Target="http://www.calflora.org/cgi-bin/species_query.cgi?where-calrecnum=7320" TargetMode="External"/><Relationship Id="rId148" Type="http://schemas.openxmlformats.org/officeDocument/2006/relationships/hyperlink" Target="http://www.calflora.org/cgi-bin/species_query.cgi?where-calrecnum=10348" TargetMode="External"/><Relationship Id="rId149" Type="http://schemas.openxmlformats.org/officeDocument/2006/relationships/hyperlink" Target="http://www.calflora.org/cgi-bin/species_query.cgi?where-calrecnum=7316" TargetMode="External"/><Relationship Id="rId230" Type="http://schemas.openxmlformats.org/officeDocument/2006/relationships/hyperlink" Target="http://www.calflora.org/cgi-bin/specieslist.cgi?countylist=any&amp;namesoup=Lagerstroemia&amp;plantcomm=any&amp;format=photos&amp;orderby=taxon" TargetMode="External"/><Relationship Id="rId231" Type="http://schemas.openxmlformats.org/officeDocument/2006/relationships/hyperlink" Target="http://www.calflora.org/cgi-bin/species_query.cgi?where-calrecnum=4567" TargetMode="External"/><Relationship Id="rId232" Type="http://schemas.openxmlformats.org/officeDocument/2006/relationships/hyperlink" Target="http://www.calflora.org/cgi-bin/species_query.cgi?where-calrecnum=11910" TargetMode="External"/><Relationship Id="rId233" Type="http://schemas.openxmlformats.org/officeDocument/2006/relationships/hyperlink" Target="http://www.calflora.org/cgi-bin/species_query.cgi?where-calrecnum=4632" TargetMode="External"/><Relationship Id="rId234" Type="http://schemas.openxmlformats.org/officeDocument/2006/relationships/hyperlink" Target="http://www.calflora.org/cgi-bin/species_query.cgi?where-calrecnum=6176" TargetMode="External"/><Relationship Id="rId235" Type="http://schemas.openxmlformats.org/officeDocument/2006/relationships/hyperlink" Target="http://www.calflora.org/cgi-bin/species_query.cgi?where-calrecnum=11880" TargetMode="External"/><Relationship Id="rId236" Type="http://schemas.openxmlformats.org/officeDocument/2006/relationships/hyperlink" Target="http://www.calflora.org/cgi-bin/species_query.cgi?where-calrecnum=12042" TargetMode="External"/><Relationship Id="rId237" Type="http://schemas.openxmlformats.org/officeDocument/2006/relationships/hyperlink" Target="http://www.calflora.org/cgi-bin/species_query.cgi?where-calrecnum=11636" TargetMode="External"/><Relationship Id="rId238" Type="http://schemas.openxmlformats.org/officeDocument/2006/relationships/hyperlink" Target="http://www.calflora.org/cgi-bin/species_query.cgi?where-calrecnum=9581" TargetMode="External"/><Relationship Id="rId239" Type="http://schemas.openxmlformats.org/officeDocument/2006/relationships/hyperlink" Target="http://www.calflora.org/cgi-bin/species_query.cgi?where-calrecnum=5660" TargetMode="External"/><Relationship Id="rId50" Type="http://schemas.openxmlformats.org/officeDocument/2006/relationships/hyperlink" Target="https://www.feis-crs.org/feis/" TargetMode="External"/><Relationship Id="rId51" Type="http://schemas.openxmlformats.org/officeDocument/2006/relationships/hyperlink" Target="https://www.feis-crs.org/feis/" TargetMode="External"/><Relationship Id="rId52" Type="http://schemas.openxmlformats.org/officeDocument/2006/relationships/hyperlink" Target="https://www.feis-crs.org/feis/" TargetMode="External"/><Relationship Id="rId53" Type="http://schemas.openxmlformats.org/officeDocument/2006/relationships/hyperlink" Target="https://www.feis-crs.org/feis/" TargetMode="External"/><Relationship Id="rId54" Type="http://schemas.openxmlformats.org/officeDocument/2006/relationships/hyperlink" Target="https://www.feis-crs.org/feis/" TargetMode="External"/><Relationship Id="rId55" Type="http://schemas.openxmlformats.org/officeDocument/2006/relationships/hyperlink" Target="https://www.feis-crs.org/feis/" TargetMode="External"/><Relationship Id="rId56" Type="http://schemas.openxmlformats.org/officeDocument/2006/relationships/hyperlink" Target="https://www.feis-crs.org/feis/" TargetMode="External"/><Relationship Id="rId57" Type="http://schemas.openxmlformats.org/officeDocument/2006/relationships/hyperlink" Target="https://www.feis-crs.org/feis/" TargetMode="External"/><Relationship Id="rId58" Type="http://schemas.openxmlformats.org/officeDocument/2006/relationships/hyperlink" Target="https://www.feis-crs.org/feis/" TargetMode="External"/><Relationship Id="rId59" Type="http://schemas.openxmlformats.org/officeDocument/2006/relationships/hyperlink" Target="https://www.feis-crs.org/feis/" TargetMode="External"/><Relationship Id="rId150" Type="http://schemas.openxmlformats.org/officeDocument/2006/relationships/hyperlink" Target="http://www.calflora.org/cgi-bin/specieslist.cgi?countylist=any&amp;namesoup=Salvia&amp;plantcomm=any&amp;format=photos&amp;orderby=taxon" TargetMode="External"/><Relationship Id="rId151" Type="http://schemas.openxmlformats.org/officeDocument/2006/relationships/hyperlink" Target="https://www.calflora.org/cgi-bin/species_query.cgi?where-calrecnum=1830" TargetMode="External"/><Relationship Id="rId152" Type="http://schemas.openxmlformats.org/officeDocument/2006/relationships/hyperlink" Target="http://www.calflora.org/cgi-bin/species_query.cgi?where-calrecnum=11492" TargetMode="External"/><Relationship Id="rId153" Type="http://schemas.openxmlformats.org/officeDocument/2006/relationships/hyperlink" Target="http://www.calflora.org/cgi-bin/species_query.cgi?where-calrecnum=2688" TargetMode="External"/><Relationship Id="rId154" Type="http://schemas.openxmlformats.org/officeDocument/2006/relationships/hyperlink" Target="http://www.calflora.org/cgi-bin/species_query.cgi?where-calrecnum=2700" TargetMode="External"/><Relationship Id="rId155" Type="http://schemas.openxmlformats.org/officeDocument/2006/relationships/hyperlink" Target="http://www.calflora.org/cgi-bin/species_query.cgi?where-calrecnum=7315" TargetMode="External"/><Relationship Id="rId156" Type="http://schemas.openxmlformats.org/officeDocument/2006/relationships/hyperlink" Target="http://www.calflora.org/cgi-bin/species_query.cgi?where-calrecnum=9412" TargetMode="External"/><Relationship Id="rId157" Type="http://schemas.openxmlformats.org/officeDocument/2006/relationships/hyperlink" Target="http://www.calflora.org/cgi-bin/species_query.cgi?where-calrecnum=7311" TargetMode="External"/><Relationship Id="rId158" Type="http://schemas.openxmlformats.org/officeDocument/2006/relationships/hyperlink" Target="http://www.calflora.org/cgi-bin/species_query.cgi?where-calrecnum=2743" TargetMode="External"/><Relationship Id="rId159" Type="http://schemas.openxmlformats.org/officeDocument/2006/relationships/hyperlink" Target="http://www.calflora.org/cgi-bin/species_query.cgi?where-calrecnum=2842" TargetMode="External"/><Relationship Id="rId240" Type="http://schemas.openxmlformats.org/officeDocument/2006/relationships/hyperlink" Target="http://www.calflora.org/cgi-bin/specieslist.cgi?countylist=any&amp;namesoup=Mimulus&amp;plantcomm=any&amp;format=photos&amp;orderby=taxon" TargetMode="External"/><Relationship Id="rId241" Type="http://schemas.openxmlformats.org/officeDocument/2006/relationships/hyperlink" Target="http://www.calflora.org/cgi-bin/species_query.cgi?where-calrecnum=5489" TargetMode="External"/><Relationship Id="rId242" Type="http://schemas.openxmlformats.org/officeDocument/2006/relationships/hyperlink" Target="http://www.calflora.org/cgi-bin/species_query.cgi?where-calrecnum=5009" TargetMode="External"/><Relationship Id="rId243" Type="http://schemas.openxmlformats.org/officeDocument/2006/relationships/hyperlink" Target="http://www.calflora.org/cgi-bin/specieslist.cgi?countylist=any&amp;namesoup=Melica&amp;plantcomm=any&amp;format=photos&amp;orderby=taxon" TargetMode="External"/><Relationship Id="rId244" Type="http://schemas.openxmlformats.org/officeDocument/2006/relationships/hyperlink" Target="http://www.calflora.org/cgi-bin/species_query.cgi?where-calrecnum=5399" TargetMode="External"/><Relationship Id="rId245" Type="http://schemas.openxmlformats.org/officeDocument/2006/relationships/hyperlink" Target="http://www.calflora.org/cgi-bin/species_query.cgi?where-calrecnum=11817" TargetMode="External"/><Relationship Id="rId246" Type="http://schemas.openxmlformats.org/officeDocument/2006/relationships/hyperlink" Target="http://www.calflora.org/cgi-bin/species_query.cgi?where-calrecnum=5310" TargetMode="External"/><Relationship Id="rId247" Type="http://schemas.openxmlformats.org/officeDocument/2006/relationships/hyperlink" Target="http://www.calflora.org/cgi-bin/species_query.cgi?where-calrecnum=5010" TargetMode="External"/><Relationship Id="rId248" Type="http://schemas.openxmlformats.org/officeDocument/2006/relationships/hyperlink" Target="http://www.calflora.org/cgi-bin/species_query.cgi?where-calrecnum=1070" TargetMode="External"/><Relationship Id="rId249" Type="http://schemas.openxmlformats.org/officeDocument/2006/relationships/hyperlink" Target="http://www.calflora.org/cgi-bin/species_query.cgi?where-calrecnum=1075" TargetMode="External"/><Relationship Id="rId60" Type="http://schemas.openxmlformats.org/officeDocument/2006/relationships/hyperlink" Target="https://www.feis-crs.org/feis/" TargetMode="External"/><Relationship Id="rId61" Type="http://schemas.openxmlformats.org/officeDocument/2006/relationships/hyperlink" Target="https://www.feis-crs.org/feis/" TargetMode="External"/><Relationship Id="rId62" Type="http://schemas.openxmlformats.org/officeDocument/2006/relationships/hyperlink" Target="https://www.feis-crs.org/feis/" TargetMode="External"/><Relationship Id="rId63" Type="http://schemas.openxmlformats.org/officeDocument/2006/relationships/hyperlink" Target="https://www.feis-crs.org/feis/" TargetMode="External"/><Relationship Id="rId64" Type="http://schemas.openxmlformats.org/officeDocument/2006/relationships/hyperlink" Target="https://www.feis-crs.org/feis/" TargetMode="External"/><Relationship Id="rId65" Type="http://schemas.openxmlformats.org/officeDocument/2006/relationships/hyperlink" Target="https://www.feis-crs.org/feis/" TargetMode="External"/><Relationship Id="rId66" Type="http://schemas.openxmlformats.org/officeDocument/2006/relationships/hyperlink" Target="https://www.feis-crs.org/feis/" TargetMode="External"/><Relationship Id="rId67" Type="http://schemas.openxmlformats.org/officeDocument/2006/relationships/hyperlink" Target="https://www.feis-crs.org/feis/" TargetMode="External"/><Relationship Id="rId68" Type="http://schemas.openxmlformats.org/officeDocument/2006/relationships/hyperlink" Target="https://www.feis-crs.org/feis/" TargetMode="External"/><Relationship Id="rId69" Type="http://schemas.openxmlformats.org/officeDocument/2006/relationships/hyperlink" Target="https://www.feis-crs.org/feis/" TargetMode="External"/><Relationship Id="rId160" Type="http://schemas.openxmlformats.org/officeDocument/2006/relationships/hyperlink" Target="http://www.calflora.org/cgi-bin/species_query.cgi?where-calrecnum=7310" TargetMode="External"/><Relationship Id="rId161" Type="http://schemas.openxmlformats.org/officeDocument/2006/relationships/hyperlink" Target="http://www.calflora.org/cgi-bin/species_query.cgi?where-calrecnum=12855" TargetMode="External"/><Relationship Id="rId162" Type="http://schemas.openxmlformats.org/officeDocument/2006/relationships/hyperlink" Target="http://www.calflora.org/cgi-bin/species_query.cgi?where-calrecnum=7301" TargetMode="External"/><Relationship Id="rId163" Type="http://schemas.openxmlformats.org/officeDocument/2006/relationships/hyperlink" Target="http://www.calflora.org/cgi-bin/species_query.cgi?where-calrecnum=7291" TargetMode="External"/><Relationship Id="rId164" Type="http://schemas.openxmlformats.org/officeDocument/2006/relationships/hyperlink" Target="http://www.calflora.org/cgi-bin/species_query.cgi?where-calrecnum=7277" TargetMode="External"/><Relationship Id="rId165" Type="http://schemas.openxmlformats.org/officeDocument/2006/relationships/hyperlink" Target="http://www.calflora.org/cgi-bin/species_query.cgi?where-calrecnum=11648" TargetMode="External"/><Relationship Id="rId166" Type="http://schemas.openxmlformats.org/officeDocument/2006/relationships/hyperlink" Target="http://www.calflora.org/cgi-bin/species_query.cgi?where-calrecnum=2984" TargetMode="External"/><Relationship Id="rId167" Type="http://schemas.openxmlformats.org/officeDocument/2006/relationships/hyperlink" Target="http://www.calflora.org/cgi-bin/species_query.cgi?where-calrecnum=2994" TargetMode="External"/><Relationship Id="rId168" Type="http://schemas.openxmlformats.org/officeDocument/2006/relationships/hyperlink" Target="http://www.calflora.org/cgi-bin/species_query.cgi?where-calrecnum=11066" TargetMode="External"/><Relationship Id="rId169" Type="http://schemas.openxmlformats.org/officeDocument/2006/relationships/hyperlink" Target="http://www.calflora.org/cgi-bin/species_query.cgi?where-calrecnum=3022" TargetMode="External"/><Relationship Id="rId250" Type="http://schemas.openxmlformats.org/officeDocument/2006/relationships/hyperlink" Target="https://www.calflora.org/cgi-bin/species_query.cgi?where-calrecnum=1067" TargetMode="External"/><Relationship Id="rId251" Type="http://schemas.openxmlformats.org/officeDocument/2006/relationships/hyperlink" Target="http://www.calflora.org/cgi-bin/species_query.cgi?where-calrecnum=5222" TargetMode="External"/><Relationship Id="rId252" Type="http://schemas.openxmlformats.org/officeDocument/2006/relationships/hyperlink" Target="http://www.calflora.org/cgi-bin/species_query.cgi?where-calrecnum=5147" TargetMode="External"/><Relationship Id="rId253" Type="http://schemas.openxmlformats.org/officeDocument/2006/relationships/hyperlink" Target="http://www.calflora.org/cgi-bin/species_query.cgi?where-calrecnum=5106" TargetMode="External"/><Relationship Id="rId254" Type="http://schemas.openxmlformats.org/officeDocument/2006/relationships/hyperlink" Target="http://www.calflora.org/cgi-bin/species_query.cgi?where-calrecnum=5097" TargetMode="External"/><Relationship Id="rId100" Type="http://schemas.openxmlformats.org/officeDocument/2006/relationships/hyperlink" Target="http://www.calflora.org/cgi-bin/species_query.cgi?where-calrecnum=8183" TargetMode="External"/><Relationship Id="rId101" Type="http://schemas.openxmlformats.org/officeDocument/2006/relationships/hyperlink" Target="http://www.calflora.org/cgi-bin/species_query.cgi?where-calrecnum=1067" TargetMode="External"/><Relationship Id="rId102" Type="http://schemas.openxmlformats.org/officeDocument/2006/relationships/hyperlink" Target="http://www.calflora.org/cgi-bin/species_query.cgi?where-calrecnum=1084" TargetMode="External"/><Relationship Id="rId103" Type="http://schemas.openxmlformats.org/officeDocument/2006/relationships/hyperlink" Target="http://www.calflora.org/cgi-bin/species_query.cgi?where-calrecnum=8178" TargetMode="External"/><Relationship Id="rId104" Type="http://schemas.openxmlformats.org/officeDocument/2006/relationships/hyperlink" Target="http://www.calflora.org/cgi-bin/species_query.cgi?where-calrecnum=8110" TargetMode="External"/><Relationship Id="rId105" Type="http://schemas.openxmlformats.org/officeDocument/2006/relationships/hyperlink" Target="http://www.calflora.org/cgi-bin/species_query.cgi?where-calrecnum=8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topLeftCell="D1" workbookViewId="0">
      <selection activeCell="D1" sqref="D1"/>
    </sheetView>
  </sheetViews>
  <sheetFormatPr baseColWidth="10" defaultRowHeight="17" x14ac:dyDescent="0"/>
  <cols>
    <col min="1" max="1" width="31.83203125" style="2" bestFit="1" customWidth="1"/>
    <col min="2" max="2" width="41.6640625" style="1" bestFit="1" customWidth="1"/>
    <col min="3" max="3" width="40.83203125" style="7" bestFit="1" customWidth="1"/>
    <col min="4" max="4" width="16.1640625" style="1" bestFit="1" customWidth="1"/>
    <col min="5" max="5" width="28.33203125" style="7" bestFit="1" customWidth="1"/>
    <col min="6" max="6" width="46.83203125" style="7" bestFit="1" customWidth="1"/>
    <col min="7" max="7" width="22.5" style="7" bestFit="1" customWidth="1"/>
    <col min="8" max="8" width="10.83203125" style="1"/>
  </cols>
  <sheetData>
    <row r="1" spans="1:7">
      <c r="A1" s="9" t="s">
        <v>0</v>
      </c>
      <c r="B1" s="9" t="s">
        <v>1</v>
      </c>
      <c r="C1" s="10" t="s">
        <v>2</v>
      </c>
      <c r="D1" s="9" t="s">
        <v>3</v>
      </c>
      <c r="E1" s="10" t="s">
        <v>4</v>
      </c>
      <c r="F1" s="11" t="s">
        <v>303</v>
      </c>
      <c r="G1" s="10" t="s">
        <v>5</v>
      </c>
    </row>
    <row r="2" spans="1:7">
      <c r="A2" s="16" t="s">
        <v>279</v>
      </c>
      <c r="B2" s="1" t="s">
        <v>280</v>
      </c>
      <c r="C2" s="7" t="s">
        <v>355</v>
      </c>
      <c r="D2" s="1" t="s">
        <v>103</v>
      </c>
      <c r="E2" s="8" t="s">
        <v>111</v>
      </c>
      <c r="F2" s="17" t="s">
        <v>331</v>
      </c>
      <c r="G2" s="18" t="s">
        <v>353</v>
      </c>
    </row>
    <row r="3" spans="1:7">
      <c r="A3" s="19" t="s">
        <v>178</v>
      </c>
      <c r="B3" s="1" t="str">
        <f>HYPERLINK("http://calscape.org/Acer-negundo-(Box-Elder)","California box elder")</f>
        <v>California box elder</v>
      </c>
      <c r="C3" s="12" t="s">
        <v>370</v>
      </c>
      <c r="D3" s="1" t="s">
        <v>103</v>
      </c>
      <c r="E3" s="8" t="s">
        <v>111</v>
      </c>
      <c r="F3" s="17" t="s">
        <v>331</v>
      </c>
      <c r="G3" s="18" t="s">
        <v>353</v>
      </c>
    </row>
    <row r="4" spans="1:7">
      <c r="A4" s="16" t="s">
        <v>281</v>
      </c>
      <c r="B4" s="1" t="s">
        <v>282</v>
      </c>
      <c r="C4" s="7" t="s">
        <v>371</v>
      </c>
      <c r="D4" s="1" t="s">
        <v>103</v>
      </c>
      <c r="E4" s="8" t="s">
        <v>111</v>
      </c>
      <c r="F4" s="17" t="s">
        <v>332</v>
      </c>
      <c r="G4" s="18" t="s">
        <v>353</v>
      </c>
    </row>
    <row r="5" spans="1:7">
      <c r="A5" s="19" t="s">
        <v>236</v>
      </c>
      <c r="B5" s="1" t="s">
        <v>237</v>
      </c>
      <c r="C5" s="7" t="s">
        <v>372</v>
      </c>
      <c r="D5" s="1" t="s">
        <v>103</v>
      </c>
      <c r="E5" s="8" t="s">
        <v>111</v>
      </c>
      <c r="F5" s="17" t="s">
        <v>333</v>
      </c>
      <c r="G5" s="7" t="s">
        <v>231</v>
      </c>
    </row>
    <row r="6" spans="1:7">
      <c r="A6" s="16" t="s">
        <v>6</v>
      </c>
      <c r="B6" s="1" t="s">
        <v>7</v>
      </c>
      <c r="C6" s="7" t="s">
        <v>8</v>
      </c>
      <c r="D6" s="1" t="s">
        <v>103</v>
      </c>
      <c r="E6" s="8" t="s">
        <v>111</v>
      </c>
      <c r="F6" s="17" t="s">
        <v>333</v>
      </c>
      <c r="G6" s="7" t="s">
        <v>88</v>
      </c>
    </row>
    <row r="7" spans="1:7">
      <c r="A7" s="19" t="s">
        <v>179</v>
      </c>
      <c r="B7" s="1" t="str">
        <f>HYPERLINK("http://calscape.org/Alnus-rhombifolia-(White-Alder)","White alder")</f>
        <v>White alder</v>
      </c>
      <c r="C7" s="12" t="s">
        <v>374</v>
      </c>
      <c r="D7" s="1" t="s">
        <v>103</v>
      </c>
      <c r="E7" s="8" t="s">
        <v>111</v>
      </c>
      <c r="F7" s="17" t="s">
        <v>334</v>
      </c>
      <c r="G7" s="18" t="s">
        <v>353</v>
      </c>
    </row>
    <row r="8" spans="1:7">
      <c r="A8" s="16" t="s">
        <v>114</v>
      </c>
      <c r="B8" s="1" t="s">
        <v>115</v>
      </c>
      <c r="C8" s="7" t="s">
        <v>328</v>
      </c>
      <c r="D8" s="1" t="s">
        <v>103</v>
      </c>
      <c r="E8" s="8" t="s">
        <v>111</v>
      </c>
      <c r="F8" s="7" t="s">
        <v>335</v>
      </c>
      <c r="G8" s="7" t="s">
        <v>88</v>
      </c>
    </row>
    <row r="9" spans="1:7">
      <c r="A9" s="19" t="s">
        <v>180</v>
      </c>
      <c r="B9" s="1" t="str">
        <f>HYPERLINK("http://calscape.org/Arbutus-menziesii-(Madrone)","Pacific madrone")</f>
        <v>Pacific madrone</v>
      </c>
      <c r="C9" s="12" t="s">
        <v>377</v>
      </c>
      <c r="D9" s="1" t="s">
        <v>103</v>
      </c>
      <c r="E9" s="8" t="s">
        <v>111</v>
      </c>
      <c r="F9" s="17" t="s">
        <v>332</v>
      </c>
      <c r="G9" s="18" t="s">
        <v>353</v>
      </c>
    </row>
    <row r="10" spans="1:7">
      <c r="A10" s="20" t="s">
        <v>34</v>
      </c>
      <c r="B10" s="1" t="s">
        <v>35</v>
      </c>
      <c r="C10" s="7" t="s">
        <v>329</v>
      </c>
      <c r="D10" s="1" t="s">
        <v>103</v>
      </c>
      <c r="E10" s="8" t="s">
        <v>111</v>
      </c>
      <c r="F10" s="17" t="s">
        <v>332</v>
      </c>
      <c r="G10" s="7" t="s">
        <v>88</v>
      </c>
    </row>
    <row r="11" spans="1:7">
      <c r="A11" s="19" t="s">
        <v>181</v>
      </c>
      <c r="B11" s="1" t="str">
        <f>HYPERLINK("http://calscape.org/Arctostaphylos-glandulosa-(Eastwood-Manzanita)","Eastwood's manzanita")</f>
        <v>Eastwood's manzanita</v>
      </c>
      <c r="C11" s="12" t="s">
        <v>21</v>
      </c>
      <c r="D11" s="1" t="s">
        <v>103</v>
      </c>
      <c r="E11" s="8" t="s">
        <v>111</v>
      </c>
      <c r="F11" s="17" t="s">
        <v>333</v>
      </c>
      <c r="G11" s="18" t="s">
        <v>353</v>
      </c>
    </row>
    <row r="12" spans="1:7">
      <c r="A12" s="19" t="s">
        <v>182</v>
      </c>
      <c r="B12" s="1" t="str">
        <f>HYPERLINK("http://calscape.org/Arctostaphylos-glauca-(Big-Berry-Manzanita)","Bigberry manzanita")</f>
        <v>Bigberry manzanita</v>
      </c>
      <c r="C12" s="12" t="s">
        <v>137</v>
      </c>
      <c r="D12" s="1" t="s">
        <v>103</v>
      </c>
      <c r="E12" s="8" t="s">
        <v>111</v>
      </c>
      <c r="F12" s="17" t="s">
        <v>333</v>
      </c>
      <c r="G12" s="18" t="s">
        <v>353</v>
      </c>
    </row>
    <row r="13" spans="1:7">
      <c r="A13" s="19" t="s">
        <v>183</v>
      </c>
      <c r="B13" s="1" t="str">
        <f>HYPERLINK("http://calscape.org/Arctostaphylos-manzanita-(Common-Manzanita)","Parry manzanita")</f>
        <v>Parry manzanita</v>
      </c>
      <c r="C13" s="12" t="s">
        <v>137</v>
      </c>
      <c r="D13" s="1" t="s">
        <v>103</v>
      </c>
      <c r="E13" s="8" t="s">
        <v>111</v>
      </c>
      <c r="F13" s="17" t="s">
        <v>333</v>
      </c>
      <c r="G13" s="18" t="s">
        <v>353</v>
      </c>
    </row>
    <row r="14" spans="1:7">
      <c r="A14" s="19" t="s">
        <v>184</v>
      </c>
      <c r="B14" s="1" t="str">
        <f>HYPERLINK("http://calscape.org/Arctostaphylos-uva-ursi-(Southern-Kinnikinnick)","Kinnikinnick")</f>
        <v>Kinnikinnick</v>
      </c>
      <c r="C14" s="12" t="s">
        <v>378</v>
      </c>
      <c r="D14" s="1" t="s">
        <v>103</v>
      </c>
      <c r="E14" s="7" t="s">
        <v>111</v>
      </c>
      <c r="F14" s="7" t="s">
        <v>337</v>
      </c>
      <c r="G14" s="18" t="s">
        <v>353</v>
      </c>
    </row>
    <row r="15" spans="1:7">
      <c r="A15" s="19" t="s">
        <v>185</v>
      </c>
      <c r="B15" s="1" t="s">
        <v>354</v>
      </c>
      <c r="C15" s="12" t="s">
        <v>379</v>
      </c>
      <c r="D15" s="1" t="s">
        <v>103</v>
      </c>
      <c r="E15" s="8" t="s">
        <v>111</v>
      </c>
      <c r="F15" s="7" t="s">
        <v>332</v>
      </c>
      <c r="G15" s="18" t="s">
        <v>353</v>
      </c>
    </row>
    <row r="16" spans="1:7">
      <c r="A16" s="16" t="s">
        <v>116</v>
      </c>
      <c r="B16" s="1" t="s">
        <v>117</v>
      </c>
      <c r="C16" s="7" t="s">
        <v>54</v>
      </c>
      <c r="D16" s="1" t="s">
        <v>103</v>
      </c>
      <c r="E16" s="8" t="s">
        <v>111</v>
      </c>
      <c r="F16" s="7" t="s">
        <v>335</v>
      </c>
      <c r="G16" s="7" t="s">
        <v>88</v>
      </c>
    </row>
    <row r="17" spans="1:7">
      <c r="A17" s="16" t="s">
        <v>109</v>
      </c>
      <c r="B17" s="1" t="s">
        <v>110</v>
      </c>
      <c r="C17" s="7" t="s">
        <v>112</v>
      </c>
      <c r="D17" s="1" t="s">
        <v>103</v>
      </c>
      <c r="E17" s="8" t="s">
        <v>111</v>
      </c>
      <c r="F17" s="7" t="s">
        <v>335</v>
      </c>
      <c r="G17" s="7" t="s">
        <v>88</v>
      </c>
    </row>
    <row r="18" spans="1:7">
      <c r="A18" s="16" t="s">
        <v>37</v>
      </c>
      <c r="B18" s="1" t="s">
        <v>38</v>
      </c>
      <c r="C18" s="7" t="s">
        <v>39</v>
      </c>
      <c r="D18" s="1" t="s">
        <v>103</v>
      </c>
      <c r="E18" s="8" t="s">
        <v>111</v>
      </c>
      <c r="F18" s="7" t="s">
        <v>332</v>
      </c>
      <c r="G18" s="7" t="s">
        <v>88</v>
      </c>
    </row>
    <row r="19" spans="1:7">
      <c r="A19" s="19" t="s">
        <v>242</v>
      </c>
      <c r="B19" s="1" t="s">
        <v>243</v>
      </c>
      <c r="C19" s="7" t="s">
        <v>390</v>
      </c>
      <c r="D19" s="1" t="s">
        <v>103</v>
      </c>
      <c r="E19" s="8" t="s">
        <v>111</v>
      </c>
      <c r="F19" s="7" t="s">
        <v>332</v>
      </c>
      <c r="G19" s="7" t="s">
        <v>231</v>
      </c>
    </row>
    <row r="20" spans="1:7">
      <c r="A20" s="16" t="s">
        <v>40</v>
      </c>
      <c r="B20" s="1" t="s">
        <v>41</v>
      </c>
      <c r="C20" s="7" t="s">
        <v>42</v>
      </c>
      <c r="D20" s="1" t="s">
        <v>103</v>
      </c>
      <c r="E20" s="8" t="s">
        <v>111</v>
      </c>
      <c r="F20" s="17" t="s">
        <v>331</v>
      </c>
      <c r="G20" s="7" t="s">
        <v>88</v>
      </c>
    </row>
    <row r="21" spans="1:7">
      <c r="A21" s="16" t="s">
        <v>9</v>
      </c>
      <c r="B21" s="1" t="s">
        <v>10</v>
      </c>
      <c r="C21" s="7" t="s">
        <v>11</v>
      </c>
      <c r="D21" s="1" t="s">
        <v>103</v>
      </c>
      <c r="E21" s="8" t="s">
        <v>111</v>
      </c>
      <c r="F21" s="17" t="s">
        <v>334</v>
      </c>
      <c r="G21" s="7" t="s">
        <v>88</v>
      </c>
    </row>
    <row r="22" spans="1:7">
      <c r="A22" s="16" t="s">
        <v>118</v>
      </c>
      <c r="B22" s="6" t="s">
        <v>338</v>
      </c>
      <c r="C22" s="7" t="s">
        <v>8</v>
      </c>
      <c r="D22" s="1" t="s">
        <v>103</v>
      </c>
      <c r="E22" s="7" t="s">
        <v>111</v>
      </c>
      <c r="F22" s="7" t="s">
        <v>336</v>
      </c>
      <c r="G22" s="7" t="s">
        <v>88</v>
      </c>
    </row>
    <row r="23" spans="1:7">
      <c r="A23" s="19" t="s">
        <v>186</v>
      </c>
      <c r="B23" s="1" t="str">
        <f>HYPERLINK("http://calscape.org/Bromus-carinatus-(California-Brome-Grass)","California brome")</f>
        <v>California brome</v>
      </c>
      <c r="C23" s="12" t="s">
        <v>380</v>
      </c>
      <c r="D23" s="1" t="s">
        <v>103</v>
      </c>
      <c r="E23" s="7" t="s">
        <v>346</v>
      </c>
      <c r="F23" s="7" t="s">
        <v>335</v>
      </c>
      <c r="G23" s="18" t="s">
        <v>353</v>
      </c>
    </row>
    <row r="24" spans="1:7">
      <c r="A24" s="16" t="s">
        <v>142</v>
      </c>
      <c r="B24" s="1" t="s">
        <v>143</v>
      </c>
      <c r="C24" s="7" t="s">
        <v>155</v>
      </c>
      <c r="D24" s="1" t="s">
        <v>103</v>
      </c>
      <c r="E24" s="8" t="s">
        <v>111</v>
      </c>
      <c r="F24" s="17" t="s">
        <v>331</v>
      </c>
      <c r="G24" s="7" t="s">
        <v>88</v>
      </c>
    </row>
    <row r="25" spans="1:7">
      <c r="A25" s="16" t="s">
        <v>44</v>
      </c>
      <c r="B25" s="1" t="s">
        <v>45</v>
      </c>
      <c r="C25" s="7" t="s">
        <v>46</v>
      </c>
      <c r="D25" s="1" t="s">
        <v>103</v>
      </c>
      <c r="E25" s="8" t="s">
        <v>111</v>
      </c>
      <c r="F25" s="17" t="s">
        <v>331</v>
      </c>
      <c r="G25" s="7" t="s">
        <v>88</v>
      </c>
    </row>
    <row r="26" spans="1:7">
      <c r="A26" s="19" t="s">
        <v>187</v>
      </c>
      <c r="B26" s="1" t="str">
        <f>HYPERLINK("http://calscape.org/Carex-barbarae-(Valley-Sedge)","Santa Barbara sedge")</f>
        <v>Santa Barbara sedge</v>
      </c>
      <c r="C26" s="7" t="s">
        <v>155</v>
      </c>
      <c r="D26" s="1" t="s">
        <v>103</v>
      </c>
      <c r="E26" s="8" t="s">
        <v>111</v>
      </c>
      <c r="F26" s="7" t="s">
        <v>335</v>
      </c>
      <c r="G26" s="18" t="s">
        <v>353</v>
      </c>
    </row>
    <row r="27" spans="1:7">
      <c r="A27" s="19" t="s">
        <v>188</v>
      </c>
      <c r="B27" s="1" t="str">
        <f>HYPERLINK("http://calscape.org/Carex-nudata-(Dudleys-Sedge)","Torrent sedge")</f>
        <v>Torrent sedge</v>
      </c>
      <c r="C27" s="7" t="s">
        <v>155</v>
      </c>
      <c r="D27" s="1" t="s">
        <v>103</v>
      </c>
      <c r="E27" s="8" t="s">
        <v>111</v>
      </c>
      <c r="F27" s="7" t="s">
        <v>335</v>
      </c>
      <c r="G27" s="18" t="s">
        <v>353</v>
      </c>
    </row>
    <row r="28" spans="1:7">
      <c r="A28" s="19" t="s">
        <v>189</v>
      </c>
      <c r="B28" s="1" t="str">
        <f>HYPERLINK("http://calscape.org/Carex-praegracilis-(Clustered-Field-Sedge)","Clustered field sedge")</f>
        <v>Clustered field sedge</v>
      </c>
      <c r="C28" s="7" t="s">
        <v>155</v>
      </c>
      <c r="D28" s="1" t="s">
        <v>103</v>
      </c>
      <c r="E28" s="8" t="s">
        <v>111</v>
      </c>
      <c r="F28" s="17" t="s">
        <v>331</v>
      </c>
      <c r="G28" s="18" t="s">
        <v>353</v>
      </c>
    </row>
    <row r="29" spans="1:7">
      <c r="A29" s="16" t="s">
        <v>356</v>
      </c>
      <c r="B29" s="1" t="s">
        <v>144</v>
      </c>
      <c r="C29" s="7" t="s">
        <v>155</v>
      </c>
      <c r="D29" s="1" t="s">
        <v>151</v>
      </c>
      <c r="E29" s="7" t="s">
        <v>111</v>
      </c>
      <c r="F29" s="7" t="s">
        <v>339</v>
      </c>
      <c r="G29" s="7" t="s">
        <v>88</v>
      </c>
    </row>
    <row r="30" spans="1:7">
      <c r="A30" s="19" t="s">
        <v>190</v>
      </c>
      <c r="B30" s="1" t="str">
        <f>HYPERLINK("http://calscape.org/Carex-tumulicola-(Foothill-Sedge)","Foothill sedge")</f>
        <v>Foothill sedge</v>
      </c>
      <c r="C30" s="7" t="s">
        <v>155</v>
      </c>
      <c r="D30" s="1" t="s">
        <v>103</v>
      </c>
      <c r="E30" s="8" t="s">
        <v>111</v>
      </c>
      <c r="F30" s="17" t="s">
        <v>332</v>
      </c>
      <c r="G30" s="18" t="s">
        <v>353</v>
      </c>
    </row>
    <row r="31" spans="1:7">
      <c r="A31" s="20" t="s">
        <v>49</v>
      </c>
      <c r="B31" s="1" t="s">
        <v>47</v>
      </c>
      <c r="C31" s="7" t="s">
        <v>48</v>
      </c>
      <c r="D31" s="1" t="s">
        <v>103</v>
      </c>
      <c r="E31" s="8" t="s">
        <v>111</v>
      </c>
      <c r="F31" s="17" t="s">
        <v>332</v>
      </c>
      <c r="G31" s="7" t="s">
        <v>88</v>
      </c>
    </row>
    <row r="32" spans="1:7">
      <c r="A32" s="19" t="s">
        <v>191</v>
      </c>
      <c r="B32" s="1" t="str">
        <f>HYPERLINK("http://calscape.org/Ceanothus-cuneatus-(Buck-Brush)","Buckbrush")</f>
        <v>Buckbrush</v>
      </c>
      <c r="C32" s="12" t="s">
        <v>381</v>
      </c>
      <c r="D32" s="1" t="s">
        <v>103</v>
      </c>
      <c r="E32" s="8" t="s">
        <v>111</v>
      </c>
      <c r="F32" s="17" t="s">
        <v>333</v>
      </c>
      <c r="G32" s="18" t="s">
        <v>353</v>
      </c>
    </row>
    <row r="33" spans="1:7">
      <c r="A33" s="21" t="s">
        <v>213</v>
      </c>
      <c r="B33" s="1" t="str">
        <f>HYPERLINK("http://calscape.org/Ceanothus-foliosus-(Wavy-Leaved-Ceanothus)","Wavy-leaved ceanothus")</f>
        <v>Wavy-leaved ceanothus</v>
      </c>
      <c r="C33" s="12" t="s">
        <v>381</v>
      </c>
      <c r="D33" s="1" t="s">
        <v>103</v>
      </c>
      <c r="E33" s="8" t="s">
        <v>111</v>
      </c>
      <c r="F33" s="17" t="s">
        <v>333</v>
      </c>
      <c r="G33" s="18" t="s">
        <v>353</v>
      </c>
    </row>
    <row r="34" spans="1:7">
      <c r="A34" s="20" t="s">
        <v>50</v>
      </c>
      <c r="B34" s="1" t="s">
        <v>47</v>
      </c>
      <c r="C34" s="7" t="s">
        <v>48</v>
      </c>
      <c r="D34" s="1" t="s">
        <v>103</v>
      </c>
      <c r="E34" s="8" t="s">
        <v>111</v>
      </c>
      <c r="F34" s="17" t="s">
        <v>332</v>
      </c>
      <c r="G34" s="7" t="s">
        <v>88</v>
      </c>
    </row>
    <row r="35" spans="1:7">
      <c r="A35" s="19" t="s">
        <v>240</v>
      </c>
      <c r="B35" s="1" t="s">
        <v>241</v>
      </c>
      <c r="C35" s="7" t="s">
        <v>54</v>
      </c>
      <c r="D35" s="1" t="s">
        <v>103</v>
      </c>
      <c r="E35" s="8" t="s">
        <v>111</v>
      </c>
      <c r="F35" s="17" t="s">
        <v>333</v>
      </c>
      <c r="G35" s="7" t="s">
        <v>231</v>
      </c>
    </row>
    <row r="36" spans="1:7">
      <c r="A36" s="20" t="s">
        <v>51</v>
      </c>
      <c r="B36" s="1" t="s">
        <v>47</v>
      </c>
      <c r="C36" s="7" t="s">
        <v>48</v>
      </c>
      <c r="D36" s="1" t="s">
        <v>103</v>
      </c>
      <c r="E36" s="8" t="s">
        <v>111</v>
      </c>
      <c r="F36" s="17" t="s">
        <v>332</v>
      </c>
      <c r="G36" s="7" t="s">
        <v>88</v>
      </c>
    </row>
    <row r="37" spans="1:7">
      <c r="A37" s="20" t="s">
        <v>365</v>
      </c>
      <c r="B37" s="1" t="s">
        <v>47</v>
      </c>
      <c r="C37" s="7" t="s">
        <v>48</v>
      </c>
      <c r="D37" s="1" t="s">
        <v>103</v>
      </c>
      <c r="E37" s="8" t="s">
        <v>111</v>
      </c>
      <c r="F37" s="7" t="s">
        <v>332</v>
      </c>
      <c r="G37" s="7" t="s">
        <v>88</v>
      </c>
    </row>
    <row r="38" spans="1:7">
      <c r="A38" s="19" t="s">
        <v>214</v>
      </c>
      <c r="B38" s="1" t="str">
        <f>HYPERLINK("http://calscape.org/Ceanothus-thyrsiflorus-var.-griseus-(Carmel-Ceanothus)","Carmel ceanothus")</f>
        <v>Carmel ceanothus</v>
      </c>
      <c r="C38" s="7" t="s">
        <v>48</v>
      </c>
      <c r="D38" s="1" t="s">
        <v>103</v>
      </c>
      <c r="E38" s="8" t="s">
        <v>111</v>
      </c>
      <c r="F38" s="7" t="s">
        <v>332</v>
      </c>
      <c r="G38" s="18" t="s">
        <v>353</v>
      </c>
    </row>
    <row r="39" spans="1:7">
      <c r="A39" s="16" t="s">
        <v>52</v>
      </c>
      <c r="B39" s="1" t="s">
        <v>53</v>
      </c>
      <c r="C39" s="7" t="s">
        <v>105</v>
      </c>
      <c r="D39" s="1" t="s">
        <v>103</v>
      </c>
      <c r="E39" s="8" t="s">
        <v>111</v>
      </c>
      <c r="F39" s="7" t="s">
        <v>341</v>
      </c>
      <c r="G39" s="7" t="s">
        <v>88</v>
      </c>
    </row>
    <row r="40" spans="1:7">
      <c r="A40" s="16" t="s">
        <v>55</v>
      </c>
      <c r="B40" s="1" t="s">
        <v>56</v>
      </c>
      <c r="C40" s="7" t="s">
        <v>57</v>
      </c>
      <c r="D40" s="1" t="s">
        <v>103</v>
      </c>
      <c r="E40" s="8" t="s">
        <v>111</v>
      </c>
      <c r="F40" s="7" t="s">
        <v>341</v>
      </c>
      <c r="G40" s="7" t="s">
        <v>88</v>
      </c>
    </row>
    <row r="41" spans="1:7">
      <c r="A41" s="16" t="s">
        <v>320</v>
      </c>
      <c r="B41" s="4" t="s">
        <v>166</v>
      </c>
      <c r="C41" s="7" t="s">
        <v>65</v>
      </c>
      <c r="D41" s="1" t="s">
        <v>103</v>
      </c>
      <c r="E41" s="8" t="s">
        <v>111</v>
      </c>
      <c r="F41" s="7" t="s">
        <v>341</v>
      </c>
      <c r="G41" s="18" t="s">
        <v>353</v>
      </c>
    </row>
    <row r="42" spans="1:7">
      <c r="A42" s="19" t="s">
        <v>258</v>
      </c>
      <c r="B42" s="1" t="s">
        <v>259</v>
      </c>
      <c r="C42" s="7" t="s">
        <v>382</v>
      </c>
      <c r="D42" s="1" t="s">
        <v>103</v>
      </c>
      <c r="E42" s="8" t="s">
        <v>111</v>
      </c>
      <c r="F42" s="7" t="s">
        <v>341</v>
      </c>
      <c r="G42" s="7" t="s">
        <v>231</v>
      </c>
    </row>
    <row r="43" spans="1:7">
      <c r="A43" s="16" t="s">
        <v>119</v>
      </c>
      <c r="B43" s="3" t="s">
        <v>120</v>
      </c>
      <c r="C43" s="7" t="s">
        <v>121</v>
      </c>
      <c r="D43" s="1" t="s">
        <v>103</v>
      </c>
      <c r="E43" s="8" t="s">
        <v>348</v>
      </c>
      <c r="F43" s="7" t="s">
        <v>333</v>
      </c>
      <c r="G43" s="7" t="s">
        <v>88</v>
      </c>
    </row>
    <row r="44" spans="1:7">
      <c r="A44" s="16" t="s">
        <v>313</v>
      </c>
      <c r="B44" s="4" t="s">
        <v>161</v>
      </c>
      <c r="C44" s="7" t="s">
        <v>65</v>
      </c>
      <c r="D44" s="1" t="s">
        <v>103</v>
      </c>
      <c r="E44" s="8" t="s">
        <v>347</v>
      </c>
      <c r="F44" s="7" t="s">
        <v>335</v>
      </c>
      <c r="G44" s="18" t="s">
        <v>353</v>
      </c>
    </row>
    <row r="45" spans="1:7">
      <c r="A45" s="20" t="s">
        <v>12</v>
      </c>
      <c r="B45" s="1" t="s">
        <v>14</v>
      </c>
      <c r="C45" s="7" t="s">
        <v>15</v>
      </c>
      <c r="D45" s="1" t="s">
        <v>103</v>
      </c>
      <c r="E45" s="8" t="s">
        <v>111</v>
      </c>
      <c r="F45" s="7" t="s">
        <v>331</v>
      </c>
      <c r="G45" s="7" t="s">
        <v>88</v>
      </c>
    </row>
    <row r="46" spans="1:7">
      <c r="A46" s="16" t="s">
        <v>330</v>
      </c>
      <c r="B46" s="1" t="s">
        <v>283</v>
      </c>
      <c r="C46" s="7" t="s">
        <v>15</v>
      </c>
      <c r="D46" s="1" t="s">
        <v>103</v>
      </c>
      <c r="E46" s="8" t="s">
        <v>111</v>
      </c>
      <c r="F46" s="7" t="s">
        <v>334</v>
      </c>
      <c r="G46" s="7" t="s">
        <v>88</v>
      </c>
    </row>
    <row r="47" spans="1:7">
      <c r="A47" s="16" t="s">
        <v>13</v>
      </c>
      <c r="B47" s="1" t="s">
        <v>14</v>
      </c>
      <c r="C47" s="7" t="s">
        <v>15</v>
      </c>
      <c r="D47" s="1" t="s">
        <v>103</v>
      </c>
      <c r="E47" s="8" t="s">
        <v>111</v>
      </c>
      <c r="F47" s="7" t="s">
        <v>335</v>
      </c>
      <c r="G47" s="7" t="s">
        <v>88</v>
      </c>
    </row>
    <row r="48" spans="1:7">
      <c r="A48" s="19" t="s">
        <v>192</v>
      </c>
      <c r="B48" s="1" t="str">
        <f>HYPERLINK("http://calscape.org/Corylus-cornuta-(Beaked-Hazelnut)","Beaked hazelnut")</f>
        <v>Beaked hazelnut</v>
      </c>
      <c r="C48" s="12" t="s">
        <v>383</v>
      </c>
      <c r="D48" s="1" t="s">
        <v>103</v>
      </c>
      <c r="E48" s="8" t="s">
        <v>111</v>
      </c>
      <c r="F48" s="7" t="s">
        <v>332</v>
      </c>
      <c r="G48" s="18" t="s">
        <v>353</v>
      </c>
    </row>
    <row r="49" spans="1:7">
      <c r="A49" s="16" t="s">
        <v>58</v>
      </c>
      <c r="B49" s="1" t="s">
        <v>59</v>
      </c>
      <c r="C49" s="7" t="s">
        <v>60</v>
      </c>
      <c r="D49" s="1" t="s">
        <v>103</v>
      </c>
      <c r="E49" s="8" t="s">
        <v>111</v>
      </c>
      <c r="F49" s="7" t="s">
        <v>332</v>
      </c>
      <c r="G49" s="7" t="s">
        <v>88</v>
      </c>
    </row>
    <row r="50" spans="1:7">
      <c r="A50" s="16" t="s">
        <v>314</v>
      </c>
      <c r="B50" s="4" t="s">
        <v>162</v>
      </c>
      <c r="C50" s="7" t="s">
        <v>65</v>
      </c>
      <c r="D50" s="1" t="s">
        <v>103</v>
      </c>
      <c r="E50" s="8" t="s">
        <v>111</v>
      </c>
      <c r="F50" s="7" t="s">
        <v>331</v>
      </c>
      <c r="G50" s="18" t="s">
        <v>353</v>
      </c>
    </row>
    <row r="51" spans="1:7">
      <c r="A51" s="16" t="s">
        <v>145</v>
      </c>
      <c r="B51" s="1" t="s">
        <v>146</v>
      </c>
      <c r="C51" s="7" t="s">
        <v>155</v>
      </c>
      <c r="D51" s="1" t="s">
        <v>103</v>
      </c>
      <c r="E51" s="8" t="s">
        <v>111</v>
      </c>
      <c r="F51" s="7" t="s">
        <v>332</v>
      </c>
      <c r="G51" s="7" t="s">
        <v>88</v>
      </c>
    </row>
    <row r="52" spans="1:7">
      <c r="A52" s="19" t="s">
        <v>260</v>
      </c>
      <c r="B52" s="1" t="s">
        <v>261</v>
      </c>
      <c r="C52" s="7" t="s">
        <v>384</v>
      </c>
      <c r="D52" s="1" t="s">
        <v>103</v>
      </c>
      <c r="E52" s="7" t="s">
        <v>349</v>
      </c>
      <c r="F52" s="7" t="s">
        <v>335</v>
      </c>
      <c r="G52" s="7" t="s">
        <v>231</v>
      </c>
    </row>
    <row r="53" spans="1:7">
      <c r="A53" s="19" t="s">
        <v>264</v>
      </c>
      <c r="B53" s="1" t="s">
        <v>265</v>
      </c>
      <c r="C53" s="7" t="s">
        <v>385</v>
      </c>
      <c r="D53" s="1" t="s">
        <v>103</v>
      </c>
      <c r="E53" s="8" t="s">
        <v>111</v>
      </c>
      <c r="F53" s="7" t="s">
        <v>332</v>
      </c>
      <c r="G53" s="7" t="s">
        <v>231</v>
      </c>
    </row>
    <row r="54" spans="1:7">
      <c r="A54" s="16" t="s">
        <v>284</v>
      </c>
      <c r="B54" s="1" t="s">
        <v>285</v>
      </c>
      <c r="C54" s="7" t="s">
        <v>65</v>
      </c>
      <c r="D54" s="1" t="s">
        <v>103</v>
      </c>
      <c r="E54" s="8" t="s">
        <v>111</v>
      </c>
      <c r="F54" s="7" t="s">
        <v>332</v>
      </c>
      <c r="G54" s="18" t="s">
        <v>353</v>
      </c>
    </row>
    <row r="55" spans="1:7">
      <c r="A55" s="16" t="s">
        <v>308</v>
      </c>
      <c r="B55" s="1" t="s">
        <v>309</v>
      </c>
      <c r="C55" s="7" t="s">
        <v>176</v>
      </c>
      <c r="D55" s="1" t="s">
        <v>103</v>
      </c>
      <c r="E55" s="8" t="s">
        <v>111</v>
      </c>
      <c r="F55" s="7" t="s">
        <v>332</v>
      </c>
      <c r="G55" s="18" t="s">
        <v>353</v>
      </c>
    </row>
    <row r="56" spans="1:7">
      <c r="A56" s="16" t="s">
        <v>215</v>
      </c>
      <c r="B56" s="4" t="s">
        <v>160</v>
      </c>
      <c r="C56" s="7" t="s">
        <v>65</v>
      </c>
      <c r="D56" s="1" t="s">
        <v>103</v>
      </c>
      <c r="E56" s="8" t="s">
        <v>111</v>
      </c>
      <c r="F56" s="7" t="s">
        <v>332</v>
      </c>
      <c r="G56" s="18" t="s">
        <v>353</v>
      </c>
    </row>
    <row r="57" spans="1:7">
      <c r="A57" s="16" t="s">
        <v>286</v>
      </c>
      <c r="B57" s="1" t="s">
        <v>287</v>
      </c>
      <c r="C57" s="7" t="s">
        <v>176</v>
      </c>
      <c r="D57" s="1" t="s">
        <v>103</v>
      </c>
      <c r="E57" s="8" t="s">
        <v>113</v>
      </c>
      <c r="F57" s="7" t="s">
        <v>332</v>
      </c>
      <c r="G57" s="18" t="s">
        <v>353</v>
      </c>
    </row>
    <row r="58" spans="1:7">
      <c r="A58" s="22" t="s">
        <v>366</v>
      </c>
      <c r="B58" s="1" t="s">
        <v>276</v>
      </c>
      <c r="C58" s="7" t="s">
        <v>396</v>
      </c>
      <c r="D58" s="1" t="s">
        <v>103</v>
      </c>
      <c r="E58" s="8" t="s">
        <v>111</v>
      </c>
      <c r="F58" s="7" t="s">
        <v>343</v>
      </c>
      <c r="G58" s="7" t="s">
        <v>231</v>
      </c>
    </row>
    <row r="59" spans="1:7">
      <c r="A59" s="22" t="s">
        <v>367</v>
      </c>
      <c r="B59" s="1" t="s">
        <v>278</v>
      </c>
      <c r="C59" s="7" t="s">
        <v>396</v>
      </c>
      <c r="D59" s="1" t="s">
        <v>103</v>
      </c>
      <c r="E59" s="8" t="s">
        <v>111</v>
      </c>
      <c r="F59" s="7" t="s">
        <v>334</v>
      </c>
      <c r="G59" s="7" t="s">
        <v>231</v>
      </c>
    </row>
    <row r="60" spans="1:7">
      <c r="A60" s="22" t="s">
        <v>368</v>
      </c>
      <c r="B60" s="1" t="s">
        <v>277</v>
      </c>
      <c r="C60" s="7" t="s">
        <v>396</v>
      </c>
      <c r="D60" s="1" t="s">
        <v>103</v>
      </c>
      <c r="E60" s="8" t="s">
        <v>111</v>
      </c>
      <c r="F60" s="7" t="s">
        <v>334</v>
      </c>
      <c r="G60" s="7" t="s">
        <v>231</v>
      </c>
    </row>
    <row r="61" spans="1:7">
      <c r="A61" s="16" t="s">
        <v>125</v>
      </c>
      <c r="B61" s="1" t="s">
        <v>122</v>
      </c>
      <c r="C61" s="7" t="s">
        <v>54</v>
      </c>
      <c r="D61" s="1" t="s">
        <v>103</v>
      </c>
      <c r="E61" s="8" t="s">
        <v>111</v>
      </c>
      <c r="F61" s="7" t="s">
        <v>333</v>
      </c>
      <c r="G61" s="7" t="s">
        <v>88</v>
      </c>
    </row>
    <row r="62" spans="1:7">
      <c r="A62" s="19" t="s">
        <v>193</v>
      </c>
      <c r="B62" s="1" t="str">
        <f>HYPERLINK("http://calscape.org/Eriogonum-fasciculatum-(California-Buckwheat)","California buckwheat")</f>
        <v>California buckwheat</v>
      </c>
      <c r="C62" s="12" t="s">
        <v>395</v>
      </c>
      <c r="D62" s="1" t="s">
        <v>103</v>
      </c>
      <c r="E62" s="8" t="s">
        <v>111</v>
      </c>
      <c r="F62" s="7" t="s">
        <v>333</v>
      </c>
      <c r="G62" s="18" t="s">
        <v>353</v>
      </c>
    </row>
    <row r="63" spans="1:7">
      <c r="A63" s="16" t="s">
        <v>321</v>
      </c>
      <c r="B63" s="4" t="s">
        <v>173</v>
      </c>
      <c r="C63" s="7" t="s">
        <v>177</v>
      </c>
      <c r="D63" s="1" t="s">
        <v>103</v>
      </c>
      <c r="E63" s="8" t="s">
        <v>111</v>
      </c>
      <c r="F63" s="7" t="s">
        <v>332</v>
      </c>
      <c r="G63" s="18" t="s">
        <v>353</v>
      </c>
    </row>
    <row r="64" spans="1:7">
      <c r="A64" s="16" t="s">
        <v>124</v>
      </c>
      <c r="B64" s="1" t="s">
        <v>122</v>
      </c>
      <c r="C64" s="7" t="s">
        <v>54</v>
      </c>
      <c r="D64" s="1" t="s">
        <v>103</v>
      </c>
      <c r="E64" s="8" t="s">
        <v>111</v>
      </c>
      <c r="F64" s="7" t="s">
        <v>332</v>
      </c>
      <c r="G64" s="7" t="s">
        <v>88</v>
      </c>
    </row>
    <row r="65" spans="1:8">
      <c r="A65" s="16" t="s">
        <v>350</v>
      </c>
      <c r="B65" s="1" t="s">
        <v>122</v>
      </c>
      <c r="C65" s="7" t="s">
        <v>54</v>
      </c>
      <c r="D65" s="1" t="s">
        <v>103</v>
      </c>
      <c r="E65" s="8" t="s">
        <v>111</v>
      </c>
      <c r="F65" s="7" t="s">
        <v>335</v>
      </c>
      <c r="G65" s="7" t="s">
        <v>88</v>
      </c>
    </row>
    <row r="66" spans="1:8">
      <c r="A66" s="16" t="s">
        <v>123</v>
      </c>
      <c r="B66" s="1" t="s">
        <v>122</v>
      </c>
      <c r="C66" s="7" t="s">
        <v>54</v>
      </c>
      <c r="D66" s="1" t="s">
        <v>103</v>
      </c>
      <c r="E66" s="8" t="s">
        <v>111</v>
      </c>
      <c r="F66" s="7" t="s">
        <v>332</v>
      </c>
      <c r="G66" s="7" t="s">
        <v>88</v>
      </c>
    </row>
    <row r="67" spans="1:8">
      <c r="A67" s="16" t="s">
        <v>363</v>
      </c>
      <c r="B67" s="1" t="s">
        <v>61</v>
      </c>
      <c r="C67" s="7" t="s">
        <v>54</v>
      </c>
      <c r="D67" s="1" t="s">
        <v>151</v>
      </c>
      <c r="E67" s="8" t="s">
        <v>111</v>
      </c>
      <c r="F67" s="7" t="s">
        <v>332</v>
      </c>
      <c r="G67" s="7" t="s">
        <v>88</v>
      </c>
    </row>
    <row r="68" spans="1:8">
      <c r="A68" s="19" t="s">
        <v>194</v>
      </c>
      <c r="B68" s="1" t="str">
        <f>HYPERLINK("http://calscape.org/Eriogonum-umbellatum-(Sulphur-Buckwheat)","Sulfur buckwheat")</f>
        <v>Sulfur buckwheat</v>
      </c>
      <c r="C68" s="7" t="s">
        <v>54</v>
      </c>
      <c r="D68" s="1" t="s">
        <v>103</v>
      </c>
      <c r="E68" s="8" t="s">
        <v>111</v>
      </c>
      <c r="F68" s="7" t="s">
        <v>332</v>
      </c>
      <c r="G68" s="18" t="s">
        <v>353</v>
      </c>
    </row>
    <row r="69" spans="1:8">
      <c r="A69" s="19" t="s">
        <v>195</v>
      </c>
      <c r="B69" s="1" t="str">
        <f>HYPERLINK("http://calscape.org/Festuca-californica-(California-Fescue)","California fescue")</f>
        <v>California fescue</v>
      </c>
      <c r="C69" s="12" t="s">
        <v>381</v>
      </c>
      <c r="D69" s="1" t="s">
        <v>103</v>
      </c>
      <c r="E69" s="8" t="s">
        <v>111</v>
      </c>
      <c r="F69" s="7" t="s">
        <v>332</v>
      </c>
      <c r="G69" s="18" t="s">
        <v>353</v>
      </c>
    </row>
    <row r="70" spans="1:8">
      <c r="A70" s="19" t="s">
        <v>196</v>
      </c>
      <c r="B70" s="1" t="str">
        <f>HYPERLINK("http://calscape.org/Festuca-idahoensis-(Idaho-Fescue)","Idaho fescue")</f>
        <v>Idaho fescue</v>
      </c>
      <c r="C70" s="12" t="s">
        <v>381</v>
      </c>
      <c r="D70" s="1" t="s">
        <v>103</v>
      </c>
      <c r="E70" s="8" t="s">
        <v>111</v>
      </c>
      <c r="F70" s="7" t="s">
        <v>333</v>
      </c>
      <c r="G70" s="18" t="s">
        <v>353</v>
      </c>
    </row>
    <row r="71" spans="1:8">
      <c r="A71" s="16" t="s">
        <v>147</v>
      </c>
      <c r="B71" s="1" t="s">
        <v>148</v>
      </c>
      <c r="C71" s="7" t="s">
        <v>155</v>
      </c>
      <c r="D71" s="1" t="s">
        <v>103</v>
      </c>
      <c r="E71" s="8" t="s">
        <v>111</v>
      </c>
      <c r="F71" s="7" t="s">
        <v>332</v>
      </c>
      <c r="G71" s="7" t="s">
        <v>88</v>
      </c>
    </row>
    <row r="72" spans="1:8">
      <c r="A72" s="19" t="s">
        <v>197</v>
      </c>
      <c r="B72" s="1" t="str">
        <f>HYPERLINK("http://calscape.org/Fragaria-chiloensis-(Beach-Strawberry)","Beach strawberry")</f>
        <v>Beach strawberry</v>
      </c>
      <c r="C72" s="12" t="s">
        <v>137</v>
      </c>
      <c r="D72" s="1" t="s">
        <v>103</v>
      </c>
      <c r="E72" s="8" t="s">
        <v>111</v>
      </c>
      <c r="F72" s="7" t="s">
        <v>331</v>
      </c>
      <c r="G72" s="18" t="s">
        <v>353</v>
      </c>
    </row>
    <row r="73" spans="1:8">
      <c r="A73" s="16" t="s">
        <v>135</v>
      </c>
      <c r="B73" s="1" t="s">
        <v>136</v>
      </c>
      <c r="C73" s="7" t="s">
        <v>137</v>
      </c>
      <c r="D73" s="1" t="s">
        <v>103</v>
      </c>
      <c r="E73" s="8" t="s">
        <v>111</v>
      </c>
      <c r="F73" s="7" t="s">
        <v>331</v>
      </c>
      <c r="G73" s="7" t="s">
        <v>88</v>
      </c>
    </row>
    <row r="74" spans="1:8">
      <c r="A74" s="16" t="s">
        <v>312</v>
      </c>
      <c r="B74" s="4" t="s">
        <v>159</v>
      </c>
      <c r="C74" s="7" t="s">
        <v>176</v>
      </c>
      <c r="D74" s="1" t="s">
        <v>103</v>
      </c>
      <c r="E74" s="8" t="s">
        <v>111</v>
      </c>
      <c r="F74" s="7" t="s">
        <v>332</v>
      </c>
      <c r="G74" s="18" t="s">
        <v>353</v>
      </c>
    </row>
    <row r="75" spans="1:8">
      <c r="A75" s="16" t="s">
        <v>362</v>
      </c>
      <c r="B75" s="1" t="s">
        <v>62</v>
      </c>
      <c r="C75" s="7" t="s">
        <v>39</v>
      </c>
      <c r="D75" s="1" t="s">
        <v>151</v>
      </c>
      <c r="E75" s="8" t="s">
        <v>111</v>
      </c>
      <c r="F75" s="7" t="s">
        <v>333</v>
      </c>
      <c r="G75" s="7" t="s">
        <v>88</v>
      </c>
    </row>
    <row r="76" spans="1:8">
      <c r="A76" s="16" t="s">
        <v>63</v>
      </c>
      <c r="B76" s="1" t="s">
        <v>64</v>
      </c>
      <c r="C76" s="7" t="s">
        <v>66</v>
      </c>
      <c r="D76" s="1" t="s">
        <v>103</v>
      </c>
      <c r="E76" s="8" t="s">
        <v>111</v>
      </c>
      <c r="F76" s="7" t="s">
        <v>332</v>
      </c>
      <c r="G76" s="7" t="s">
        <v>88</v>
      </c>
    </row>
    <row r="77" spans="1:8">
      <c r="A77" s="16" t="s">
        <v>316</v>
      </c>
      <c r="B77" s="4" t="s">
        <v>163</v>
      </c>
      <c r="C77" s="7" t="s">
        <v>177</v>
      </c>
      <c r="D77" s="1" t="s">
        <v>103</v>
      </c>
      <c r="E77" s="8" t="s">
        <v>111</v>
      </c>
      <c r="F77" s="7" t="s">
        <v>332</v>
      </c>
      <c r="G77" s="18" t="s">
        <v>353</v>
      </c>
    </row>
    <row r="78" spans="1:8">
      <c r="A78" s="16" t="s">
        <v>67</v>
      </c>
      <c r="B78" s="1" t="s">
        <v>68</v>
      </c>
      <c r="C78" s="7" t="s">
        <v>69</v>
      </c>
      <c r="D78" s="1" t="s">
        <v>103</v>
      </c>
      <c r="E78" s="8" t="s">
        <v>111</v>
      </c>
      <c r="F78" s="7" t="s">
        <v>331</v>
      </c>
      <c r="G78" s="7" t="s">
        <v>88</v>
      </c>
    </row>
    <row r="79" spans="1:8" s="13" customFormat="1">
      <c r="A79" s="23" t="s">
        <v>248</v>
      </c>
      <c r="B79" s="7" t="s">
        <v>249</v>
      </c>
      <c r="C79" s="7" t="s">
        <v>386</v>
      </c>
      <c r="D79" s="7" t="s">
        <v>103</v>
      </c>
      <c r="E79" s="8" t="s">
        <v>111</v>
      </c>
      <c r="F79" s="7" t="s">
        <v>335</v>
      </c>
      <c r="G79" s="7" t="s">
        <v>231</v>
      </c>
      <c r="H79" s="7"/>
    </row>
    <row r="80" spans="1:8">
      <c r="A80" s="20" t="s">
        <v>126</v>
      </c>
      <c r="B80" s="1" t="s">
        <v>127</v>
      </c>
      <c r="C80" s="7" t="s">
        <v>54</v>
      </c>
      <c r="D80" s="1" t="s">
        <v>103</v>
      </c>
      <c r="E80" s="8" t="s">
        <v>113</v>
      </c>
      <c r="F80" s="7" t="s">
        <v>335</v>
      </c>
      <c r="G80" s="7" t="s">
        <v>88</v>
      </c>
    </row>
    <row r="81" spans="1:7">
      <c r="A81" s="16" t="s">
        <v>128</v>
      </c>
      <c r="B81" s="1" t="s">
        <v>127</v>
      </c>
      <c r="C81" s="7" t="s">
        <v>54</v>
      </c>
      <c r="D81" s="1" t="s">
        <v>103</v>
      </c>
      <c r="E81" s="8" t="s">
        <v>111</v>
      </c>
      <c r="F81" s="7" t="s">
        <v>335</v>
      </c>
      <c r="G81" s="7" t="s">
        <v>88</v>
      </c>
    </row>
    <row r="82" spans="1:7">
      <c r="A82" s="16" t="s">
        <v>16</v>
      </c>
      <c r="B82" s="1" t="s">
        <v>17</v>
      </c>
      <c r="C82" s="15" t="s">
        <v>18</v>
      </c>
      <c r="D82" s="1" t="s">
        <v>103</v>
      </c>
      <c r="E82" s="8" t="s">
        <v>111</v>
      </c>
      <c r="F82" s="7" t="s">
        <v>332</v>
      </c>
      <c r="G82" s="7" t="s">
        <v>88</v>
      </c>
    </row>
    <row r="83" spans="1:7">
      <c r="A83" s="16" t="s">
        <v>70</v>
      </c>
      <c r="B83" s="1" t="s">
        <v>71</v>
      </c>
      <c r="C83" s="7" t="s">
        <v>72</v>
      </c>
      <c r="D83" s="1" t="s">
        <v>103</v>
      </c>
      <c r="E83" s="8" t="s">
        <v>111</v>
      </c>
      <c r="F83" s="7" t="s">
        <v>332</v>
      </c>
      <c r="G83" s="7" t="s">
        <v>88</v>
      </c>
    </row>
    <row r="84" spans="1:7">
      <c r="A84" s="19" t="s">
        <v>198</v>
      </c>
      <c r="B84" s="1" t="str">
        <f>HYPERLINK("http://calscape.org/Hordeum-brachyantherum-(Meadow-Barley)","Meadow barley")</f>
        <v>Meadow barley</v>
      </c>
      <c r="C84" s="12" t="s">
        <v>396</v>
      </c>
      <c r="D84" s="1" t="s">
        <v>103</v>
      </c>
      <c r="E84" s="8" t="s">
        <v>111</v>
      </c>
      <c r="F84" s="7" t="s">
        <v>336</v>
      </c>
      <c r="G84" s="18" t="s">
        <v>353</v>
      </c>
    </row>
    <row r="85" spans="1:7">
      <c r="A85" s="19" t="s">
        <v>266</v>
      </c>
      <c r="B85" s="1" t="s">
        <v>267</v>
      </c>
      <c r="C85" s="7" t="s">
        <v>396</v>
      </c>
      <c r="D85" s="1" t="s">
        <v>103</v>
      </c>
      <c r="E85" s="8" t="s">
        <v>111</v>
      </c>
      <c r="F85" s="7" t="s">
        <v>336</v>
      </c>
      <c r="G85" s="7" t="s">
        <v>231</v>
      </c>
    </row>
    <row r="86" spans="1:7">
      <c r="A86" s="19" t="s">
        <v>199</v>
      </c>
      <c r="B86" s="1" t="str">
        <f>HYPERLINK("http://calscape.org/Iris-douglasiana-(Douglas-Iris)","Douglas iris")</f>
        <v>Douglas iris</v>
      </c>
      <c r="C86" s="12" t="s">
        <v>65</v>
      </c>
      <c r="D86" s="1" t="s">
        <v>103</v>
      </c>
      <c r="E86" s="8" t="s">
        <v>111</v>
      </c>
      <c r="F86" s="7" t="s">
        <v>332</v>
      </c>
      <c r="G86" s="18" t="s">
        <v>353</v>
      </c>
    </row>
    <row r="87" spans="1:7">
      <c r="A87" s="16" t="s">
        <v>304</v>
      </c>
      <c r="B87" s="1" t="s">
        <v>305</v>
      </c>
      <c r="C87" s="7" t="s">
        <v>112</v>
      </c>
      <c r="D87" s="1" t="s">
        <v>103</v>
      </c>
      <c r="E87" s="8" t="s">
        <v>111</v>
      </c>
      <c r="F87" s="7" t="s">
        <v>331</v>
      </c>
      <c r="G87" s="18" t="s">
        <v>353</v>
      </c>
    </row>
    <row r="88" spans="1:7">
      <c r="A88" s="16" t="s">
        <v>149</v>
      </c>
      <c r="B88" s="1" t="s">
        <v>150</v>
      </c>
      <c r="C88" s="7" t="s">
        <v>155</v>
      </c>
      <c r="D88" s="1" t="s">
        <v>103</v>
      </c>
      <c r="E88" s="8" t="s">
        <v>111</v>
      </c>
      <c r="F88" s="7" t="s">
        <v>332</v>
      </c>
      <c r="G88" s="7" t="s">
        <v>88</v>
      </c>
    </row>
    <row r="89" spans="1:7">
      <c r="A89" s="19" t="s">
        <v>229</v>
      </c>
      <c r="B89" s="1" t="s">
        <v>230</v>
      </c>
      <c r="C89" s="7" t="s">
        <v>400</v>
      </c>
      <c r="D89" s="1" t="s">
        <v>103</v>
      </c>
      <c r="E89" s="8" t="s">
        <v>111</v>
      </c>
      <c r="F89" s="7" t="s">
        <v>332</v>
      </c>
      <c r="G89" s="7" t="s">
        <v>231</v>
      </c>
    </row>
    <row r="90" spans="1:7">
      <c r="A90" s="16" t="s">
        <v>288</v>
      </c>
      <c r="B90" s="1" t="s">
        <v>289</v>
      </c>
      <c r="C90" s="7" t="s">
        <v>401</v>
      </c>
      <c r="D90" s="1" t="s">
        <v>103</v>
      </c>
      <c r="E90" s="8" t="s">
        <v>111</v>
      </c>
      <c r="F90" s="7" t="s">
        <v>332</v>
      </c>
      <c r="G90" s="18" t="s">
        <v>353</v>
      </c>
    </row>
    <row r="91" spans="1:7">
      <c r="A91" s="16" t="s">
        <v>361</v>
      </c>
      <c r="B91" s="4" t="s">
        <v>164</v>
      </c>
      <c r="C91" s="7" t="s">
        <v>176</v>
      </c>
      <c r="D91" s="1" t="s">
        <v>151</v>
      </c>
      <c r="E91" s="8" t="s">
        <v>111</v>
      </c>
      <c r="F91" s="7" t="s">
        <v>332</v>
      </c>
      <c r="G91" s="18" t="s">
        <v>353</v>
      </c>
    </row>
    <row r="92" spans="1:7">
      <c r="A92" s="16" t="s">
        <v>327</v>
      </c>
      <c r="B92" s="4" t="s">
        <v>171</v>
      </c>
      <c r="C92" s="7" t="s">
        <v>176</v>
      </c>
      <c r="D92" s="1" t="s">
        <v>340</v>
      </c>
      <c r="E92" s="8" t="s">
        <v>111</v>
      </c>
      <c r="F92" s="7" t="s">
        <v>332</v>
      </c>
      <c r="G92" s="18" t="s">
        <v>353</v>
      </c>
    </row>
    <row r="93" spans="1:7">
      <c r="A93" s="16" t="s">
        <v>324</v>
      </c>
      <c r="B93" s="4" t="s">
        <v>167</v>
      </c>
      <c r="C93" s="7" t="s">
        <v>65</v>
      </c>
      <c r="D93" s="1" t="s">
        <v>103</v>
      </c>
      <c r="E93" s="8" t="s">
        <v>111</v>
      </c>
      <c r="F93" s="7" t="s">
        <v>332</v>
      </c>
      <c r="G93" s="18" t="s">
        <v>353</v>
      </c>
    </row>
    <row r="94" spans="1:7">
      <c r="A94" s="16" t="s">
        <v>152</v>
      </c>
      <c r="B94" s="1" t="s">
        <v>153</v>
      </c>
      <c r="C94" s="7" t="s">
        <v>155</v>
      </c>
      <c r="D94" s="1" t="s">
        <v>103</v>
      </c>
      <c r="E94" s="8" t="s">
        <v>111</v>
      </c>
      <c r="F94" s="7" t="s">
        <v>332</v>
      </c>
      <c r="G94" s="7" t="s">
        <v>88</v>
      </c>
    </row>
    <row r="95" spans="1:7">
      <c r="A95" s="19" t="s">
        <v>234</v>
      </c>
      <c r="B95" s="1" t="s">
        <v>235</v>
      </c>
      <c r="C95" s="7" t="s">
        <v>65</v>
      </c>
      <c r="D95" s="1" t="s">
        <v>103</v>
      </c>
      <c r="E95" s="8" t="s">
        <v>111</v>
      </c>
      <c r="F95" s="7" t="s">
        <v>332</v>
      </c>
      <c r="G95" s="7" t="s">
        <v>231</v>
      </c>
    </row>
    <row r="96" spans="1:7">
      <c r="A96" s="16" t="s">
        <v>345</v>
      </c>
      <c r="B96" s="1" t="s">
        <v>73</v>
      </c>
      <c r="C96" s="7" t="s">
        <v>74</v>
      </c>
      <c r="D96" s="1" t="s">
        <v>103</v>
      </c>
      <c r="E96" s="8" t="s">
        <v>111</v>
      </c>
      <c r="F96" s="7" t="s">
        <v>332</v>
      </c>
      <c r="G96" s="7" t="s">
        <v>88</v>
      </c>
    </row>
    <row r="97" spans="1:7">
      <c r="A97" s="19" t="s">
        <v>216</v>
      </c>
      <c r="B97" s="1" t="str">
        <f>HYPERLINK("http://calscape.org/Lupinus-albifrons-(Silver-Lupine)","Silver bush lupine")</f>
        <v>Silver bush lupine</v>
      </c>
      <c r="C97" s="14" t="s">
        <v>381</v>
      </c>
      <c r="D97" s="1" t="s">
        <v>103</v>
      </c>
      <c r="E97" s="8" t="s">
        <v>111</v>
      </c>
      <c r="F97" s="7" t="s">
        <v>333</v>
      </c>
      <c r="G97" s="18" t="s">
        <v>353</v>
      </c>
    </row>
    <row r="98" spans="1:7">
      <c r="A98" s="24" t="s">
        <v>217</v>
      </c>
      <c r="B98" s="1" t="str">
        <f>HYPERLINK("http://calscape.org/Lupinus-arboreus-(Coastal-Bush-Lupine)","Coastal bush lupine")</f>
        <v>Coastal bush lupine</v>
      </c>
      <c r="C98" s="14" t="s">
        <v>381</v>
      </c>
      <c r="D98" s="1" t="s">
        <v>103</v>
      </c>
      <c r="E98" s="8" t="s">
        <v>111</v>
      </c>
      <c r="F98" s="7" t="s">
        <v>332</v>
      </c>
      <c r="G98" s="18" t="s">
        <v>353</v>
      </c>
    </row>
    <row r="99" spans="1:7">
      <c r="A99" s="19" t="s">
        <v>256</v>
      </c>
      <c r="B99" s="1" t="s">
        <v>257</v>
      </c>
      <c r="C99" s="14" t="s">
        <v>381</v>
      </c>
      <c r="D99" s="1" t="s">
        <v>103</v>
      </c>
      <c r="E99" s="8" t="s">
        <v>111</v>
      </c>
      <c r="F99" s="7" t="s">
        <v>336</v>
      </c>
      <c r="G99" s="7" t="s">
        <v>231</v>
      </c>
    </row>
    <row r="100" spans="1:7">
      <c r="A100" s="24" t="s">
        <v>218</v>
      </c>
      <c r="B100" s="1" t="str">
        <f>HYPERLINK("http://calscape.org/Lupinus-variicolor-(Manycolored-Lupine)","Varied lupine")</f>
        <v>Varied lupine</v>
      </c>
      <c r="C100" s="14" t="s">
        <v>381</v>
      </c>
      <c r="D100" s="1" t="s">
        <v>103</v>
      </c>
      <c r="E100" s="8" t="s">
        <v>111</v>
      </c>
      <c r="F100" s="7" t="s">
        <v>332</v>
      </c>
      <c r="G100" s="18" t="s">
        <v>353</v>
      </c>
    </row>
    <row r="101" spans="1:7">
      <c r="A101" s="16" t="s">
        <v>43</v>
      </c>
      <c r="B101" s="1" t="s">
        <v>41</v>
      </c>
      <c r="C101" s="7" t="s">
        <v>42</v>
      </c>
      <c r="D101" s="1" t="s">
        <v>103</v>
      </c>
      <c r="E101" s="8" t="s">
        <v>111</v>
      </c>
      <c r="F101" s="7" t="s">
        <v>331</v>
      </c>
      <c r="G101" s="7" t="s">
        <v>88</v>
      </c>
    </row>
    <row r="102" spans="1:7">
      <c r="A102" s="16" t="s">
        <v>75</v>
      </c>
      <c r="B102" s="1" t="s">
        <v>76</v>
      </c>
      <c r="C102" s="7" t="s">
        <v>36</v>
      </c>
      <c r="D102" s="1" t="s">
        <v>103</v>
      </c>
      <c r="E102" s="8" t="s">
        <v>111</v>
      </c>
      <c r="F102" s="7" t="s">
        <v>332</v>
      </c>
      <c r="G102" s="7" t="s">
        <v>88</v>
      </c>
    </row>
    <row r="103" spans="1:7">
      <c r="A103" s="16" t="s">
        <v>319</v>
      </c>
      <c r="B103" s="4" t="s">
        <v>165</v>
      </c>
      <c r="C103" s="7" t="s">
        <v>177</v>
      </c>
      <c r="D103" s="1" t="s">
        <v>103</v>
      </c>
      <c r="E103" s="8" t="s">
        <v>111</v>
      </c>
      <c r="F103" s="7" t="s">
        <v>335</v>
      </c>
      <c r="G103" s="18" t="s">
        <v>353</v>
      </c>
    </row>
    <row r="104" spans="1:7">
      <c r="A104" s="16" t="s">
        <v>352</v>
      </c>
      <c r="B104" s="1" t="s">
        <v>77</v>
      </c>
      <c r="C104" s="7" t="s">
        <v>78</v>
      </c>
      <c r="D104" s="1" t="s">
        <v>103</v>
      </c>
      <c r="E104" s="8" t="s">
        <v>111</v>
      </c>
      <c r="F104" s="7" t="s">
        <v>333</v>
      </c>
      <c r="G104" s="7" t="s">
        <v>88</v>
      </c>
    </row>
    <row r="105" spans="1:7">
      <c r="A105" s="16" t="s">
        <v>79</v>
      </c>
      <c r="B105" s="1" t="s">
        <v>80</v>
      </c>
      <c r="C105" s="7" t="s">
        <v>81</v>
      </c>
      <c r="D105" s="1" t="s">
        <v>103</v>
      </c>
      <c r="E105" s="8" t="s">
        <v>111</v>
      </c>
      <c r="F105" s="7" t="s">
        <v>332</v>
      </c>
      <c r="G105" s="7" t="s">
        <v>88</v>
      </c>
    </row>
    <row r="106" spans="1:7">
      <c r="A106" s="19" t="s">
        <v>262</v>
      </c>
      <c r="B106" s="1" t="s">
        <v>263</v>
      </c>
      <c r="C106" s="7" t="s">
        <v>381</v>
      </c>
      <c r="D106" s="1" t="s">
        <v>103</v>
      </c>
      <c r="E106" s="8" t="s">
        <v>111</v>
      </c>
      <c r="F106" s="7" t="s">
        <v>333</v>
      </c>
      <c r="G106" s="7" t="s">
        <v>231</v>
      </c>
    </row>
    <row r="107" spans="1:7">
      <c r="A107" s="16" t="s">
        <v>360</v>
      </c>
      <c r="B107" s="1" t="s">
        <v>154</v>
      </c>
      <c r="C107" s="7" t="s">
        <v>155</v>
      </c>
      <c r="D107" s="1" t="s">
        <v>151</v>
      </c>
      <c r="E107" s="8" t="s">
        <v>111</v>
      </c>
      <c r="F107" s="7" t="s">
        <v>344</v>
      </c>
      <c r="G107" s="7" t="s">
        <v>88</v>
      </c>
    </row>
    <row r="108" spans="1:7">
      <c r="A108" s="16" t="s">
        <v>200</v>
      </c>
      <c r="B108" s="4" t="s">
        <v>174</v>
      </c>
      <c r="C108" s="7" t="s">
        <v>389</v>
      </c>
      <c r="D108" s="1" t="s">
        <v>103</v>
      </c>
      <c r="E108" s="8" t="s">
        <v>111</v>
      </c>
      <c r="F108" s="7" t="s">
        <v>333</v>
      </c>
      <c r="G108" s="18" t="s">
        <v>353</v>
      </c>
    </row>
    <row r="109" spans="1:7">
      <c r="A109" s="16" t="s">
        <v>364</v>
      </c>
      <c r="B109" s="1" t="s">
        <v>129</v>
      </c>
      <c r="C109" s="7" t="s">
        <v>105</v>
      </c>
      <c r="D109" s="1" t="s">
        <v>151</v>
      </c>
      <c r="E109" s="8" t="s">
        <v>111</v>
      </c>
      <c r="F109" s="7" t="s">
        <v>344</v>
      </c>
      <c r="G109" s="7" t="s">
        <v>88</v>
      </c>
    </row>
    <row r="110" spans="1:7">
      <c r="A110" s="19" t="s">
        <v>219</v>
      </c>
      <c r="B110" s="1" t="str">
        <f>HYPERLINK("http://calscape.org/Monardella-villosa-(San-Antonio-Hills-Monardella)","Coyote mint")</f>
        <v>Coyote mint</v>
      </c>
      <c r="C110" s="12" t="s">
        <v>65</v>
      </c>
      <c r="D110" s="1" t="s">
        <v>103</v>
      </c>
      <c r="E110" s="8" t="s">
        <v>111</v>
      </c>
      <c r="F110" s="7" t="s">
        <v>333</v>
      </c>
      <c r="G110" s="18" t="s">
        <v>353</v>
      </c>
    </row>
    <row r="111" spans="1:7">
      <c r="A111" s="16" t="s">
        <v>19</v>
      </c>
      <c r="B111" s="1" t="s">
        <v>20</v>
      </c>
      <c r="C111" s="7" t="s">
        <v>21</v>
      </c>
      <c r="D111" s="1" t="s">
        <v>103</v>
      </c>
      <c r="E111" s="8" t="s">
        <v>111</v>
      </c>
      <c r="F111" s="7" t="s">
        <v>331</v>
      </c>
      <c r="G111" s="7" t="s">
        <v>88</v>
      </c>
    </row>
    <row r="112" spans="1:7">
      <c r="A112" s="19" t="s">
        <v>268</v>
      </c>
      <c r="B112" s="1" t="s">
        <v>269</v>
      </c>
      <c r="C112" s="7" t="s">
        <v>396</v>
      </c>
      <c r="D112" s="1" t="s">
        <v>103</v>
      </c>
      <c r="E112" s="8" t="s">
        <v>111</v>
      </c>
      <c r="F112" s="7" t="s">
        <v>333</v>
      </c>
      <c r="G112" s="7" t="s">
        <v>231</v>
      </c>
    </row>
    <row r="113" spans="1:7">
      <c r="A113" s="19" t="s">
        <v>246</v>
      </c>
      <c r="B113" s="1" t="s">
        <v>247</v>
      </c>
      <c r="C113" s="7" t="s">
        <v>397</v>
      </c>
      <c r="D113" s="1" t="s">
        <v>103</v>
      </c>
      <c r="E113" s="8" t="s">
        <v>111</v>
      </c>
      <c r="F113" s="7" t="s">
        <v>332</v>
      </c>
      <c r="G113" s="7" t="s">
        <v>231</v>
      </c>
    </row>
    <row r="114" spans="1:7">
      <c r="A114" s="16" t="s">
        <v>220</v>
      </c>
      <c r="B114" s="4" t="s">
        <v>158</v>
      </c>
      <c r="C114" s="7" t="s">
        <v>175</v>
      </c>
      <c r="D114" s="1" t="s">
        <v>103</v>
      </c>
      <c r="E114" s="8" t="s">
        <v>111</v>
      </c>
      <c r="F114" s="7" t="s">
        <v>335</v>
      </c>
      <c r="G114" s="18" t="s">
        <v>353</v>
      </c>
    </row>
    <row r="115" spans="1:7">
      <c r="A115" s="16" t="s">
        <v>311</v>
      </c>
      <c r="B115" s="4" t="s">
        <v>157</v>
      </c>
      <c r="C115" s="7" t="s">
        <v>65</v>
      </c>
      <c r="D115" s="1" t="s">
        <v>103</v>
      </c>
      <c r="E115" s="8" t="s">
        <v>113</v>
      </c>
      <c r="F115" s="7" t="s">
        <v>333</v>
      </c>
      <c r="G115" s="18" t="s">
        <v>353</v>
      </c>
    </row>
    <row r="116" spans="1:7">
      <c r="A116" s="16" t="s">
        <v>82</v>
      </c>
      <c r="B116" s="1" t="s">
        <v>83</v>
      </c>
      <c r="C116" s="7" t="s">
        <v>72</v>
      </c>
      <c r="D116" s="1" t="s">
        <v>103</v>
      </c>
      <c r="E116" s="8" t="s">
        <v>111</v>
      </c>
      <c r="F116" s="7" t="s">
        <v>332</v>
      </c>
      <c r="G116" s="7" t="s">
        <v>88</v>
      </c>
    </row>
    <row r="117" spans="1:7">
      <c r="A117" s="19" t="s">
        <v>274</v>
      </c>
      <c r="B117" s="1" t="s">
        <v>275</v>
      </c>
      <c r="C117" s="7" t="s">
        <v>399</v>
      </c>
      <c r="D117" s="1" t="s">
        <v>103</v>
      </c>
      <c r="E117" s="8" t="s">
        <v>111</v>
      </c>
      <c r="F117" s="7" t="s">
        <v>333</v>
      </c>
      <c r="G117" s="7" t="s">
        <v>231</v>
      </c>
    </row>
    <row r="118" spans="1:7">
      <c r="A118" s="19" t="s">
        <v>201</v>
      </c>
      <c r="B118" s="1" t="str">
        <f>HYPERLINK("http://calscape.org/Platanus-racemosa-(Western-Sycamore)","California sycamore")</f>
        <v>California sycamore</v>
      </c>
      <c r="C118" s="12" t="s">
        <v>398</v>
      </c>
      <c r="D118" s="1" t="s">
        <v>103</v>
      </c>
      <c r="E118" s="8" t="s">
        <v>111</v>
      </c>
      <c r="F118" s="7" t="s">
        <v>331</v>
      </c>
      <c r="G118" s="18" t="s">
        <v>353</v>
      </c>
    </row>
    <row r="119" spans="1:7">
      <c r="A119" s="19" t="s">
        <v>202</v>
      </c>
      <c r="B119" s="1" t="str">
        <f>HYPERLINK("http://calscape.org/Populus-fremontii-(Fremont-Cottonwood)","Fremont cottonwood")</f>
        <v>Fremont cottonwood</v>
      </c>
      <c r="C119" s="12" t="s">
        <v>399</v>
      </c>
      <c r="D119" s="1" t="s">
        <v>103</v>
      </c>
      <c r="E119" s="8" t="s">
        <v>111</v>
      </c>
      <c r="F119" s="7" t="s">
        <v>331</v>
      </c>
      <c r="G119" s="18" t="s">
        <v>353</v>
      </c>
    </row>
    <row r="120" spans="1:7">
      <c r="A120" s="16" t="s">
        <v>203</v>
      </c>
      <c r="B120" s="4" t="s">
        <v>23</v>
      </c>
      <c r="C120" s="7" t="s">
        <v>137</v>
      </c>
      <c r="D120" s="1" t="s">
        <v>103</v>
      </c>
      <c r="E120" s="8" t="s">
        <v>111</v>
      </c>
      <c r="F120" s="7" t="s">
        <v>332</v>
      </c>
      <c r="G120" s="18" t="s">
        <v>353</v>
      </c>
    </row>
    <row r="121" spans="1:7">
      <c r="A121" s="16" t="s">
        <v>22</v>
      </c>
      <c r="B121" s="1" t="s">
        <v>23</v>
      </c>
      <c r="C121" s="7" t="s">
        <v>24</v>
      </c>
      <c r="D121" s="1" t="s">
        <v>103</v>
      </c>
      <c r="E121" s="8" t="s">
        <v>111</v>
      </c>
      <c r="F121" s="7" t="s">
        <v>335</v>
      </c>
      <c r="G121" s="7" t="s">
        <v>88</v>
      </c>
    </row>
    <row r="122" spans="1:7">
      <c r="A122" s="16" t="s">
        <v>369</v>
      </c>
      <c r="B122" s="1" t="s">
        <v>25</v>
      </c>
      <c r="C122" s="7" t="s">
        <v>21</v>
      </c>
      <c r="D122" s="1" t="s">
        <v>103</v>
      </c>
      <c r="E122" s="8" t="s">
        <v>111</v>
      </c>
      <c r="F122" s="7" t="s">
        <v>331</v>
      </c>
      <c r="G122" s="7" t="s">
        <v>88</v>
      </c>
    </row>
    <row r="123" spans="1:7">
      <c r="A123" s="19" t="s">
        <v>204</v>
      </c>
      <c r="B123" s="1" t="str">
        <f>HYPERLINK("http://calscape.org/Quercus-agrifolia-(Coast-Live-Oak)","Coast live oak")</f>
        <v>Coast live oak</v>
      </c>
      <c r="C123" s="7" t="s">
        <v>397</v>
      </c>
      <c r="D123" s="1" t="s">
        <v>103</v>
      </c>
      <c r="E123" s="8" t="s">
        <v>111</v>
      </c>
      <c r="F123" s="7" t="s">
        <v>333</v>
      </c>
      <c r="G123" s="18" t="s">
        <v>353</v>
      </c>
    </row>
    <row r="124" spans="1:7">
      <c r="A124" s="19" t="s">
        <v>232</v>
      </c>
      <c r="B124" s="1" t="s">
        <v>233</v>
      </c>
      <c r="C124" s="7" t="s">
        <v>397</v>
      </c>
      <c r="D124" s="1" t="s">
        <v>103</v>
      </c>
      <c r="E124" s="8" t="s">
        <v>111</v>
      </c>
      <c r="F124" s="7" t="s">
        <v>333</v>
      </c>
      <c r="G124" s="7" t="s">
        <v>231</v>
      </c>
    </row>
    <row r="125" spans="1:7">
      <c r="A125" s="16" t="s">
        <v>290</v>
      </c>
      <c r="B125" s="1" t="s">
        <v>291</v>
      </c>
      <c r="C125" s="7" t="s">
        <v>397</v>
      </c>
      <c r="D125" s="1" t="s">
        <v>103</v>
      </c>
      <c r="E125" s="8" t="s">
        <v>111</v>
      </c>
      <c r="F125" s="7" t="s">
        <v>333</v>
      </c>
      <c r="G125" s="18" t="s">
        <v>353</v>
      </c>
    </row>
    <row r="126" spans="1:7">
      <c r="A126" s="16" t="s">
        <v>292</v>
      </c>
      <c r="B126" s="1" t="s">
        <v>293</v>
      </c>
      <c r="C126" s="7" t="s">
        <v>397</v>
      </c>
      <c r="D126" s="1" t="s">
        <v>103</v>
      </c>
      <c r="E126" s="8" t="s">
        <v>111</v>
      </c>
      <c r="F126" s="7" t="s">
        <v>333</v>
      </c>
      <c r="G126" s="18" t="s">
        <v>353</v>
      </c>
    </row>
    <row r="127" spans="1:7">
      <c r="A127" s="19" t="s">
        <v>272</v>
      </c>
      <c r="B127" s="1" t="s">
        <v>273</v>
      </c>
      <c r="C127" s="7" t="s">
        <v>397</v>
      </c>
      <c r="D127" s="1" t="s">
        <v>103</v>
      </c>
      <c r="E127" s="8" t="s">
        <v>111</v>
      </c>
      <c r="F127" s="7" t="s">
        <v>332</v>
      </c>
      <c r="G127" s="7" t="s">
        <v>231</v>
      </c>
    </row>
    <row r="128" spans="1:7">
      <c r="A128" s="19" t="s">
        <v>205</v>
      </c>
      <c r="B128" s="1" t="str">
        <f>HYPERLINK("http://calscape.org/Quercus-lobata-(Valley-Oak)","Valley oak")</f>
        <v>Valley oak</v>
      </c>
      <c r="C128" s="7" t="s">
        <v>397</v>
      </c>
      <c r="D128" s="1" t="s">
        <v>103</v>
      </c>
      <c r="E128" s="8" t="s">
        <v>111</v>
      </c>
      <c r="F128" s="7" t="s">
        <v>332</v>
      </c>
      <c r="G128" s="18" t="s">
        <v>353</v>
      </c>
    </row>
    <row r="129" spans="1:8">
      <c r="A129" s="16" t="s">
        <v>294</v>
      </c>
      <c r="B129" s="1" t="s">
        <v>295</v>
      </c>
      <c r="C129" s="7" t="s">
        <v>397</v>
      </c>
      <c r="D129" s="1" t="s">
        <v>103</v>
      </c>
      <c r="E129" s="8" t="s">
        <v>111</v>
      </c>
      <c r="F129" s="7" t="s">
        <v>333</v>
      </c>
      <c r="G129" s="18" t="s">
        <v>353</v>
      </c>
    </row>
    <row r="130" spans="1:8">
      <c r="A130" s="19" t="s">
        <v>252</v>
      </c>
      <c r="B130" s="1" t="s">
        <v>253</v>
      </c>
      <c r="C130" s="7" t="s">
        <v>54</v>
      </c>
      <c r="D130" s="1" t="s">
        <v>103</v>
      </c>
      <c r="E130" s="8" t="s">
        <v>111</v>
      </c>
      <c r="F130" s="7" t="s">
        <v>333</v>
      </c>
      <c r="G130" s="7" t="s">
        <v>231</v>
      </c>
    </row>
    <row r="131" spans="1:8">
      <c r="A131" s="16" t="s">
        <v>296</v>
      </c>
      <c r="B131" s="1" t="s">
        <v>297</v>
      </c>
      <c r="C131" s="7" t="s">
        <v>137</v>
      </c>
      <c r="D131" s="1" t="s">
        <v>103</v>
      </c>
      <c r="E131" s="8" t="s">
        <v>111</v>
      </c>
      <c r="F131" s="7" t="s">
        <v>332</v>
      </c>
      <c r="G131" s="18" t="s">
        <v>353</v>
      </c>
    </row>
    <row r="132" spans="1:8">
      <c r="A132" s="19" t="s">
        <v>244</v>
      </c>
      <c r="B132" s="1" t="s">
        <v>245</v>
      </c>
      <c r="C132" s="7" t="s">
        <v>137</v>
      </c>
      <c r="D132" s="1" t="s">
        <v>103</v>
      </c>
      <c r="E132" s="8" t="s">
        <v>111</v>
      </c>
      <c r="F132" s="7" t="s">
        <v>332</v>
      </c>
      <c r="G132" s="7" t="s">
        <v>231</v>
      </c>
    </row>
    <row r="133" spans="1:8">
      <c r="A133" s="16" t="s">
        <v>84</v>
      </c>
      <c r="B133" s="1" t="s">
        <v>85</v>
      </c>
      <c r="C133" s="7" t="s">
        <v>86</v>
      </c>
      <c r="D133" s="1" t="s">
        <v>103</v>
      </c>
      <c r="E133" s="8" t="s">
        <v>111</v>
      </c>
      <c r="F133" s="7" t="s">
        <v>332</v>
      </c>
      <c r="G133" s="7" t="s">
        <v>88</v>
      </c>
    </row>
    <row r="134" spans="1:8">
      <c r="A134" s="16" t="s">
        <v>87</v>
      </c>
      <c r="B134" s="1" t="s">
        <v>85</v>
      </c>
      <c r="C134" s="7" t="s">
        <v>86</v>
      </c>
      <c r="D134" s="1" t="s">
        <v>103</v>
      </c>
      <c r="E134" s="8" t="s">
        <v>111</v>
      </c>
      <c r="F134" s="7" t="s">
        <v>335</v>
      </c>
      <c r="G134" s="7" t="s">
        <v>88</v>
      </c>
    </row>
    <row r="135" spans="1:8">
      <c r="A135" s="16" t="s">
        <v>206</v>
      </c>
      <c r="B135" s="1" t="s">
        <v>92</v>
      </c>
      <c r="C135" s="7" t="s">
        <v>93</v>
      </c>
      <c r="D135" s="1" t="s">
        <v>103</v>
      </c>
      <c r="E135" s="8" t="s">
        <v>111</v>
      </c>
      <c r="F135" s="7" t="s">
        <v>333</v>
      </c>
      <c r="G135" s="7" t="s">
        <v>88</v>
      </c>
    </row>
    <row r="136" spans="1:8">
      <c r="A136" s="16" t="s">
        <v>89</v>
      </c>
      <c r="B136" s="1" t="s">
        <v>90</v>
      </c>
      <c r="C136" s="15" t="s">
        <v>91</v>
      </c>
      <c r="D136" s="1" t="s">
        <v>103</v>
      </c>
      <c r="E136" s="8" t="s">
        <v>111</v>
      </c>
      <c r="F136" s="7" t="s">
        <v>335</v>
      </c>
      <c r="G136" s="7" t="s">
        <v>88</v>
      </c>
    </row>
    <row r="137" spans="1:8">
      <c r="A137" s="19" t="s">
        <v>221</v>
      </c>
      <c r="B137" s="1" t="str">
        <f>HYPERLINK("http://calscape.org/Ribes-malvaceum-(Chaparral-Currant)","Chaparral currant")</f>
        <v>Chaparral currant</v>
      </c>
      <c r="C137" s="12" t="s">
        <v>137</v>
      </c>
      <c r="D137" s="1" t="s">
        <v>103</v>
      </c>
      <c r="E137" s="8" t="s">
        <v>111</v>
      </c>
      <c r="F137" s="7" t="s">
        <v>333</v>
      </c>
      <c r="G137" s="18" t="s">
        <v>353</v>
      </c>
    </row>
    <row r="138" spans="1:8">
      <c r="A138" s="16" t="s">
        <v>222</v>
      </c>
      <c r="B138" s="4" t="s">
        <v>172</v>
      </c>
      <c r="C138" s="7" t="s">
        <v>176</v>
      </c>
      <c r="D138" s="1" t="s">
        <v>103</v>
      </c>
      <c r="E138" s="8" t="s">
        <v>111</v>
      </c>
      <c r="F138" s="7" t="s">
        <v>332</v>
      </c>
      <c r="G138" s="18" t="s">
        <v>353</v>
      </c>
    </row>
    <row r="139" spans="1:8">
      <c r="A139" s="16" t="s">
        <v>298</v>
      </c>
      <c r="B139" s="4" t="s">
        <v>325</v>
      </c>
      <c r="C139" s="7" t="s">
        <v>65</v>
      </c>
      <c r="D139" s="1" t="s">
        <v>103</v>
      </c>
      <c r="E139" s="8" t="s">
        <v>111</v>
      </c>
      <c r="F139" s="7" t="s">
        <v>332</v>
      </c>
      <c r="G139" s="18" t="s">
        <v>353</v>
      </c>
    </row>
    <row r="140" spans="1:8">
      <c r="A140" s="16" t="s">
        <v>100</v>
      </c>
      <c r="B140" s="1" t="s">
        <v>101</v>
      </c>
      <c r="C140" s="7" t="s">
        <v>102</v>
      </c>
      <c r="D140" s="1" t="s">
        <v>103</v>
      </c>
      <c r="E140" s="8" t="s">
        <v>111</v>
      </c>
      <c r="F140" s="7" t="s">
        <v>332</v>
      </c>
      <c r="G140" s="7" t="s">
        <v>88</v>
      </c>
    </row>
    <row r="141" spans="1:8">
      <c r="A141" s="16" t="s">
        <v>94</v>
      </c>
      <c r="B141" s="1" t="s">
        <v>95</v>
      </c>
      <c r="C141" s="15" t="s">
        <v>96</v>
      </c>
      <c r="D141" s="1" t="s">
        <v>103</v>
      </c>
      <c r="E141" s="8" t="s">
        <v>111</v>
      </c>
      <c r="F141" s="7" t="s">
        <v>332</v>
      </c>
      <c r="G141" s="7" t="s">
        <v>88</v>
      </c>
    </row>
    <row r="142" spans="1:8">
      <c r="A142" s="16" t="s">
        <v>97</v>
      </c>
      <c r="B142" s="1" t="s">
        <v>98</v>
      </c>
      <c r="C142" s="7" t="s">
        <v>99</v>
      </c>
      <c r="D142" s="1" t="s">
        <v>103</v>
      </c>
      <c r="E142" s="8" t="s">
        <v>111</v>
      </c>
      <c r="F142" s="7" t="s">
        <v>332</v>
      </c>
      <c r="G142" s="7" t="s">
        <v>88</v>
      </c>
    </row>
    <row r="143" spans="1:8">
      <c r="A143" s="16" t="s">
        <v>317</v>
      </c>
      <c r="B143" s="4" t="s">
        <v>318</v>
      </c>
      <c r="C143" s="7" t="s">
        <v>177</v>
      </c>
      <c r="D143" s="1" t="s">
        <v>103</v>
      </c>
      <c r="E143" s="8" t="s">
        <v>111</v>
      </c>
      <c r="F143" s="7" t="s">
        <v>331</v>
      </c>
      <c r="G143" s="18" t="s">
        <v>353</v>
      </c>
    </row>
    <row r="144" spans="1:8" s="13" customFormat="1">
      <c r="A144" s="18" t="s">
        <v>306</v>
      </c>
      <c r="B144" s="7" t="s">
        <v>307</v>
      </c>
      <c r="C144" s="7" t="s">
        <v>388</v>
      </c>
      <c r="D144" s="7" t="s">
        <v>103</v>
      </c>
      <c r="E144" s="8" t="s">
        <v>111</v>
      </c>
      <c r="F144" s="7" t="s">
        <v>335</v>
      </c>
      <c r="G144" s="18" t="s">
        <v>353</v>
      </c>
      <c r="H144" s="7"/>
    </row>
    <row r="145" spans="1:7">
      <c r="A145" s="16" t="s">
        <v>26</v>
      </c>
      <c r="B145" s="1" t="s">
        <v>27</v>
      </c>
      <c r="C145" s="7" t="s">
        <v>28</v>
      </c>
      <c r="D145" s="1" t="s">
        <v>103</v>
      </c>
      <c r="E145" s="8" t="s">
        <v>111</v>
      </c>
      <c r="F145" s="7" t="s">
        <v>335</v>
      </c>
      <c r="G145" s="7" t="s">
        <v>88</v>
      </c>
    </row>
    <row r="146" spans="1:7">
      <c r="A146" s="20" t="s">
        <v>29</v>
      </c>
      <c r="B146" s="1" t="s">
        <v>30</v>
      </c>
      <c r="C146" s="7" t="s">
        <v>28</v>
      </c>
      <c r="D146" s="1" t="s">
        <v>103</v>
      </c>
      <c r="E146" s="8" t="s">
        <v>111</v>
      </c>
      <c r="F146" s="7" t="s">
        <v>335</v>
      </c>
      <c r="G146" s="7" t="s">
        <v>88</v>
      </c>
    </row>
    <row r="147" spans="1:7">
      <c r="A147" s="19" t="s">
        <v>223</v>
      </c>
      <c r="B147" s="1" t="str">
        <f>HYPERLINK("http://calscape.org/Salvia-clevelandii-(Cleveland-Sage)","Cleveland sage")</f>
        <v>Cleveland sage</v>
      </c>
      <c r="C147" s="12" t="s">
        <v>65</v>
      </c>
      <c r="D147" s="1" t="s">
        <v>103</v>
      </c>
      <c r="E147" s="8" t="s">
        <v>111</v>
      </c>
      <c r="F147" s="7" t="s">
        <v>332</v>
      </c>
      <c r="G147" s="18" t="s">
        <v>353</v>
      </c>
    </row>
    <row r="148" spans="1:7">
      <c r="A148" s="16" t="s">
        <v>310</v>
      </c>
      <c r="B148" s="1" t="s">
        <v>156</v>
      </c>
      <c r="C148" s="7" t="s">
        <v>65</v>
      </c>
      <c r="D148" s="1" t="s">
        <v>340</v>
      </c>
      <c r="E148" s="8" t="s">
        <v>111</v>
      </c>
      <c r="F148" s="7" t="s">
        <v>332</v>
      </c>
      <c r="G148" s="18" t="s">
        <v>353</v>
      </c>
    </row>
    <row r="149" spans="1:7">
      <c r="A149" s="19" t="s">
        <v>224</v>
      </c>
      <c r="B149" s="1" t="str">
        <f>HYPERLINK("http://calscape.org/Salvia-leucophylla-(Purple-Sage)","Purple sage")</f>
        <v>Purple sage</v>
      </c>
      <c r="C149" s="12" t="s">
        <v>65</v>
      </c>
      <c r="D149" s="1" t="s">
        <v>103</v>
      </c>
      <c r="E149" s="8" t="s">
        <v>111</v>
      </c>
      <c r="F149" s="7" t="s">
        <v>332</v>
      </c>
      <c r="G149" s="18" t="s">
        <v>353</v>
      </c>
    </row>
    <row r="150" spans="1:7">
      <c r="A150" s="19" t="s">
        <v>207</v>
      </c>
      <c r="B150" s="1" t="str">
        <f>HYPERLINK("http://calscape.org/Salvia-mellifera-(Black-Sage)","Black sage")</f>
        <v>Black sage</v>
      </c>
      <c r="C150" s="12" t="s">
        <v>65</v>
      </c>
      <c r="D150" s="1" t="s">
        <v>103</v>
      </c>
      <c r="E150" s="8" t="s">
        <v>111</v>
      </c>
      <c r="F150" s="7" t="s">
        <v>332</v>
      </c>
      <c r="G150" s="18" t="s">
        <v>353</v>
      </c>
    </row>
    <row r="151" spans="1:7">
      <c r="A151" s="16" t="s">
        <v>323</v>
      </c>
      <c r="B151" s="4" t="s">
        <v>169</v>
      </c>
      <c r="C151" s="7" t="s">
        <v>65</v>
      </c>
      <c r="D151" s="1" t="s">
        <v>340</v>
      </c>
      <c r="E151" s="8" t="s">
        <v>111</v>
      </c>
      <c r="F151" s="7" t="s">
        <v>331</v>
      </c>
      <c r="G151" s="18" t="s">
        <v>353</v>
      </c>
    </row>
    <row r="152" spans="1:7">
      <c r="A152" s="19" t="s">
        <v>225</v>
      </c>
      <c r="B152" s="1" t="str">
        <f>HYPERLINK("http://calscape.org/Salvia-sonomensis-(Sonoma-Sage)","Sonoma sage")</f>
        <v>Sonoma sage</v>
      </c>
      <c r="C152" s="12" t="s">
        <v>65</v>
      </c>
      <c r="D152" s="1" t="s">
        <v>103</v>
      </c>
      <c r="E152" s="8" t="s">
        <v>111</v>
      </c>
      <c r="F152" s="7" t="s">
        <v>332</v>
      </c>
      <c r="G152" s="18" t="s">
        <v>353</v>
      </c>
    </row>
    <row r="153" spans="1:7">
      <c r="A153" s="16" t="s">
        <v>359</v>
      </c>
      <c r="B153" s="1" t="s">
        <v>104</v>
      </c>
      <c r="C153" s="7" t="s">
        <v>105</v>
      </c>
      <c r="D153" s="1" t="s">
        <v>151</v>
      </c>
      <c r="E153" s="7" t="s">
        <v>351</v>
      </c>
      <c r="F153" s="7" t="s">
        <v>344</v>
      </c>
      <c r="G153" s="7" t="s">
        <v>88</v>
      </c>
    </row>
    <row r="154" spans="1:7">
      <c r="A154" s="19" t="s">
        <v>226</v>
      </c>
      <c r="B154" s="1" t="str">
        <f>HYPERLINK("http://calscape.org/Salvia-spathacea-(Hummingbird-Sage)","Hummingbird sage")</f>
        <v>Hummingbird sage</v>
      </c>
      <c r="C154" s="7" t="s">
        <v>105</v>
      </c>
      <c r="D154" s="1" t="s">
        <v>103</v>
      </c>
      <c r="E154" s="8" t="s">
        <v>111</v>
      </c>
      <c r="F154" s="7" t="s">
        <v>332</v>
      </c>
      <c r="G154" s="18" t="s">
        <v>353</v>
      </c>
    </row>
    <row r="155" spans="1:7">
      <c r="A155" s="16" t="s">
        <v>322</v>
      </c>
      <c r="B155" s="4" t="s">
        <v>170</v>
      </c>
      <c r="C155" s="7" t="s">
        <v>137</v>
      </c>
      <c r="D155" s="1" t="s">
        <v>103</v>
      </c>
      <c r="E155" s="8" t="s">
        <v>111</v>
      </c>
      <c r="F155" s="7" t="s">
        <v>332</v>
      </c>
      <c r="G155" s="18" t="s">
        <v>353</v>
      </c>
    </row>
    <row r="156" spans="1:7">
      <c r="A156" s="16" t="s">
        <v>31</v>
      </c>
      <c r="B156" s="1" t="s">
        <v>32</v>
      </c>
      <c r="C156" s="7" t="s">
        <v>33</v>
      </c>
      <c r="D156" s="1" t="s">
        <v>103</v>
      </c>
      <c r="E156" s="8" t="s">
        <v>111</v>
      </c>
      <c r="F156" s="7" t="s">
        <v>332</v>
      </c>
      <c r="G156" s="7" t="s">
        <v>88</v>
      </c>
    </row>
    <row r="157" spans="1:7">
      <c r="A157" s="16" t="s">
        <v>299</v>
      </c>
      <c r="B157" s="1" t="s">
        <v>300</v>
      </c>
      <c r="C157" s="7" t="s">
        <v>393</v>
      </c>
      <c r="D157" s="1" t="s">
        <v>103</v>
      </c>
      <c r="E157" s="8" t="s">
        <v>111</v>
      </c>
      <c r="F157" s="7" t="s">
        <v>332</v>
      </c>
      <c r="G157" s="18" t="s">
        <v>353</v>
      </c>
    </row>
    <row r="158" spans="1:7">
      <c r="A158" s="19" t="s">
        <v>208</v>
      </c>
      <c r="B158" s="1" t="str">
        <f>HYPERLINK("http://calscape.org/Sambucus-nigra-ssp.-caerulea-(Blue-Elderberry)","Blue elderberry")</f>
        <v>Blue elderberry</v>
      </c>
      <c r="C158" s="7" t="s">
        <v>393</v>
      </c>
      <c r="D158" s="1" t="s">
        <v>103</v>
      </c>
      <c r="E158" s="8" t="s">
        <v>111</v>
      </c>
      <c r="F158" s="7" t="s">
        <v>332</v>
      </c>
      <c r="G158" s="18" t="s">
        <v>353</v>
      </c>
    </row>
    <row r="159" spans="1:7">
      <c r="A159" s="16" t="s">
        <v>130</v>
      </c>
      <c r="B159" s="1" t="s">
        <v>131</v>
      </c>
      <c r="C159" s="7" t="s">
        <v>65</v>
      </c>
      <c r="D159" s="1" t="s">
        <v>103</v>
      </c>
      <c r="E159" s="8" t="s">
        <v>111</v>
      </c>
      <c r="F159" s="7" t="s">
        <v>336</v>
      </c>
      <c r="G159" s="7" t="s">
        <v>88</v>
      </c>
    </row>
    <row r="160" spans="1:7">
      <c r="A160" s="16" t="s">
        <v>132</v>
      </c>
      <c r="B160" s="1" t="s">
        <v>133</v>
      </c>
      <c r="C160" s="7" t="s">
        <v>65</v>
      </c>
      <c r="D160" s="1" t="s">
        <v>103</v>
      </c>
      <c r="E160" s="8" t="s">
        <v>111</v>
      </c>
      <c r="F160" s="7" t="s">
        <v>332</v>
      </c>
      <c r="G160" s="7" t="s">
        <v>88</v>
      </c>
    </row>
    <row r="161" spans="1:8">
      <c r="A161" s="16" t="s">
        <v>358</v>
      </c>
      <c r="B161" s="1" t="s">
        <v>134</v>
      </c>
      <c r="C161" s="7" t="s">
        <v>65</v>
      </c>
      <c r="D161" s="1" t="s">
        <v>151</v>
      </c>
      <c r="E161" s="7" t="s">
        <v>351</v>
      </c>
      <c r="F161" s="7" t="s">
        <v>331</v>
      </c>
      <c r="G161" s="7" t="s">
        <v>88</v>
      </c>
    </row>
    <row r="162" spans="1:8">
      <c r="A162" s="16" t="s">
        <v>357</v>
      </c>
      <c r="B162" s="4" t="s">
        <v>315</v>
      </c>
      <c r="C162" s="7" t="s">
        <v>65</v>
      </c>
      <c r="D162" s="1" t="s">
        <v>151</v>
      </c>
      <c r="E162" s="8" t="s">
        <v>111</v>
      </c>
      <c r="F162" s="7" t="s">
        <v>331</v>
      </c>
      <c r="G162" s="18" t="s">
        <v>353</v>
      </c>
    </row>
    <row r="163" spans="1:8">
      <c r="A163" s="19" t="s">
        <v>209</v>
      </c>
      <c r="B163" s="1" t="str">
        <f>HYPERLINK("http://calscape.org/Sisyrinchium-bellum-(Blue-Eyed-Grass)","Blue eyed grass")</f>
        <v>Blue eyed grass</v>
      </c>
      <c r="C163" s="12" t="s">
        <v>394</v>
      </c>
      <c r="D163" s="1" t="s">
        <v>103</v>
      </c>
      <c r="E163" s="8" t="s">
        <v>111</v>
      </c>
      <c r="F163" s="7" t="s">
        <v>333</v>
      </c>
      <c r="G163" s="18" t="s">
        <v>353</v>
      </c>
    </row>
    <row r="164" spans="1:8">
      <c r="A164" s="16" t="s">
        <v>227</v>
      </c>
      <c r="B164" s="5" t="s">
        <v>228</v>
      </c>
      <c r="C164" s="7" t="s">
        <v>54</v>
      </c>
      <c r="D164" s="1" t="s">
        <v>103</v>
      </c>
      <c r="E164" s="8" t="s">
        <v>111</v>
      </c>
      <c r="F164" s="7" t="s">
        <v>332</v>
      </c>
      <c r="G164" s="7" t="s">
        <v>231</v>
      </c>
    </row>
    <row r="165" spans="1:8">
      <c r="A165" s="19" t="s">
        <v>210</v>
      </c>
      <c r="B165" s="1" t="str">
        <f>HYPERLINK("http://calscape.org/Stipa-Pulchra-(Purple-Needlegrass)","Purple needlegrass")</f>
        <v>Purple needlegrass</v>
      </c>
      <c r="C165" s="12" t="s">
        <v>176</v>
      </c>
      <c r="D165" s="1" t="s">
        <v>103</v>
      </c>
      <c r="E165" s="8" t="s">
        <v>111</v>
      </c>
      <c r="F165" s="7" t="s">
        <v>333</v>
      </c>
      <c r="G165" s="18" t="s">
        <v>353</v>
      </c>
    </row>
    <row r="166" spans="1:8">
      <c r="A166" s="19" t="s">
        <v>211</v>
      </c>
      <c r="B166" s="1" t="str">
        <f>HYPERLINK("http://calscape.org/Symphoricarpos-albus-(Common-Snowberry)","Common snowberry")</f>
        <v>Common snowberry</v>
      </c>
      <c r="C166" s="12" t="s">
        <v>392</v>
      </c>
      <c r="D166" s="1" t="s">
        <v>103</v>
      </c>
      <c r="E166" s="8" t="s">
        <v>111</v>
      </c>
      <c r="F166" s="7" t="s">
        <v>332</v>
      </c>
      <c r="G166" s="18" t="s">
        <v>353</v>
      </c>
    </row>
    <row r="167" spans="1:8" s="13" customFormat="1">
      <c r="A167" s="18" t="s">
        <v>106</v>
      </c>
      <c r="B167" s="7" t="s">
        <v>107</v>
      </c>
      <c r="C167" s="7" t="s">
        <v>108</v>
      </c>
      <c r="D167" s="7" t="s">
        <v>103</v>
      </c>
      <c r="E167" s="8" t="s">
        <v>111</v>
      </c>
      <c r="F167" s="7" t="s">
        <v>335</v>
      </c>
      <c r="G167" s="7" t="s">
        <v>88</v>
      </c>
      <c r="H167" s="7"/>
    </row>
    <row r="168" spans="1:8">
      <c r="A168" s="19" t="s">
        <v>238</v>
      </c>
      <c r="B168" s="1" t="s">
        <v>239</v>
      </c>
      <c r="C168" s="7" t="s">
        <v>391</v>
      </c>
      <c r="D168" s="1" t="s">
        <v>103</v>
      </c>
      <c r="E168" s="8" t="s">
        <v>111</v>
      </c>
      <c r="F168" s="7" t="s">
        <v>342</v>
      </c>
      <c r="G168" s="7" t="s">
        <v>231</v>
      </c>
    </row>
    <row r="169" spans="1:8">
      <c r="A169" s="19" t="s">
        <v>254</v>
      </c>
      <c r="B169" s="1" t="s">
        <v>255</v>
      </c>
      <c r="C169" s="7" t="s">
        <v>54</v>
      </c>
      <c r="D169" s="1" t="s">
        <v>103</v>
      </c>
      <c r="E169" s="8" t="s">
        <v>111</v>
      </c>
      <c r="F169" s="7" t="s">
        <v>331</v>
      </c>
      <c r="G169" s="7" t="s">
        <v>231</v>
      </c>
    </row>
    <row r="170" spans="1:8" s="13" customFormat="1">
      <c r="A170" s="18" t="s">
        <v>301</v>
      </c>
      <c r="B170" s="7" t="s">
        <v>302</v>
      </c>
      <c r="C170" s="7" t="s">
        <v>387</v>
      </c>
      <c r="D170" s="7" t="s">
        <v>103</v>
      </c>
      <c r="E170" s="8" t="s">
        <v>111</v>
      </c>
      <c r="F170" s="7" t="s">
        <v>335</v>
      </c>
      <c r="G170" s="18" t="s">
        <v>353</v>
      </c>
      <c r="H170" s="7"/>
    </row>
    <row r="171" spans="1:8" s="13" customFormat="1">
      <c r="A171" s="25" t="s">
        <v>138</v>
      </c>
      <c r="B171" s="15" t="s">
        <v>139</v>
      </c>
      <c r="C171" s="7" t="s">
        <v>39</v>
      </c>
      <c r="D171" s="7" t="s">
        <v>103</v>
      </c>
      <c r="E171" s="8" t="s">
        <v>113</v>
      </c>
      <c r="F171" s="7" t="s">
        <v>335</v>
      </c>
      <c r="G171" s="7" t="s">
        <v>88</v>
      </c>
      <c r="H171" s="7"/>
    </row>
    <row r="172" spans="1:8">
      <c r="A172" s="16" t="s">
        <v>140</v>
      </c>
      <c r="B172" s="1" t="s">
        <v>141</v>
      </c>
      <c r="C172" s="7" t="s">
        <v>39</v>
      </c>
      <c r="D172" s="1" t="s">
        <v>103</v>
      </c>
      <c r="E172" s="7" t="s">
        <v>346</v>
      </c>
      <c r="F172" s="7" t="s">
        <v>336</v>
      </c>
      <c r="G172" s="7" t="s">
        <v>88</v>
      </c>
    </row>
    <row r="173" spans="1:8">
      <c r="A173" s="19" t="s">
        <v>250</v>
      </c>
      <c r="B173" s="1" t="s">
        <v>251</v>
      </c>
      <c r="C173" s="7" t="s">
        <v>376</v>
      </c>
      <c r="D173" s="1" t="s">
        <v>103</v>
      </c>
      <c r="E173" s="8" t="s">
        <v>111</v>
      </c>
      <c r="F173" s="7" t="s">
        <v>335</v>
      </c>
      <c r="G173" s="7" t="s">
        <v>231</v>
      </c>
    </row>
    <row r="174" spans="1:8">
      <c r="A174" s="19" t="s">
        <v>212</v>
      </c>
      <c r="B174" s="1" t="str">
        <f>HYPERLINK("http://calscape.org/Umbellularia-californica-(California-Laurel)","California bay laurel")</f>
        <v>California bay laurel</v>
      </c>
      <c r="C174" s="12" t="s">
        <v>375</v>
      </c>
      <c r="D174" s="1" t="s">
        <v>103</v>
      </c>
      <c r="E174" s="8" t="s">
        <v>111</v>
      </c>
      <c r="F174" s="7" t="s">
        <v>331</v>
      </c>
      <c r="G174" s="18" t="s">
        <v>353</v>
      </c>
    </row>
    <row r="175" spans="1:8">
      <c r="A175" s="16" t="s">
        <v>326</v>
      </c>
      <c r="B175" s="4" t="s">
        <v>168</v>
      </c>
      <c r="C175" s="7" t="s">
        <v>65</v>
      </c>
      <c r="D175" s="1" t="s">
        <v>340</v>
      </c>
      <c r="E175" s="8" t="s">
        <v>111</v>
      </c>
      <c r="F175" s="7" t="s">
        <v>332</v>
      </c>
      <c r="G175" s="18" t="s">
        <v>353</v>
      </c>
    </row>
    <row r="176" spans="1:8">
      <c r="A176" s="16" t="s">
        <v>271</v>
      </c>
      <c r="B176" s="1" t="s">
        <v>270</v>
      </c>
      <c r="C176" s="7" t="s">
        <v>373</v>
      </c>
      <c r="D176" s="1" t="s">
        <v>103</v>
      </c>
      <c r="E176" s="8" t="s">
        <v>111</v>
      </c>
      <c r="F176" s="7" t="s">
        <v>332</v>
      </c>
      <c r="G176" s="7" t="s">
        <v>231</v>
      </c>
    </row>
  </sheetData>
  <sortState ref="A2:H342">
    <sortCondition ref="A1"/>
  </sortState>
  <hyperlinks>
    <hyperlink ref="F1" r:id="rId1" display="Drought Tolerance"/>
    <hyperlink ref="G2" r:id="rId2" display="Fire Effects Information System"/>
    <hyperlink ref="G3" r:id="rId3" display="Fire Effects Information System"/>
    <hyperlink ref="G4" r:id="rId4" display="Fire Effects Information System"/>
    <hyperlink ref="G7" r:id="rId5" display="Fire Effects Information System"/>
    <hyperlink ref="G9" r:id="rId6" display="Fire Effects Information System"/>
    <hyperlink ref="G11" r:id="rId7" display="Fire Effects Information System"/>
    <hyperlink ref="G12" r:id="rId8" display="Fire Effects Information System"/>
    <hyperlink ref="G13" r:id="rId9" display="Fire Effects Information System"/>
    <hyperlink ref="G14" r:id="rId10" display="Fire Effects Information System"/>
    <hyperlink ref="G15" r:id="rId11" display="Fire Effects Information System"/>
    <hyperlink ref="G23" r:id="rId12" display="Fire Effects Information System"/>
    <hyperlink ref="G26" r:id="rId13" display="Fire Effects Information System"/>
    <hyperlink ref="G27" r:id="rId14" display="Fire Effects Information System"/>
    <hyperlink ref="G28" r:id="rId15" display="Fire Effects Information System"/>
    <hyperlink ref="G30" r:id="rId16" display="Fire Effects Information System"/>
    <hyperlink ref="G32:G33" r:id="rId17" display="Fire Effects Information System"/>
    <hyperlink ref="G38" r:id="rId18"/>
    <hyperlink ref="G41" r:id="rId19"/>
    <hyperlink ref="G44" r:id="rId20"/>
    <hyperlink ref="G48" r:id="rId21"/>
    <hyperlink ref="G50" r:id="rId22"/>
    <hyperlink ref="G54:G55" r:id="rId23" display="USDA/FS Fire Effects Information System"/>
    <hyperlink ref="G56" r:id="rId24"/>
    <hyperlink ref="G57" r:id="rId25"/>
    <hyperlink ref="G63" r:id="rId26"/>
    <hyperlink ref="G62" r:id="rId27"/>
    <hyperlink ref="G68" r:id="rId28"/>
    <hyperlink ref="G69" r:id="rId29"/>
    <hyperlink ref="G70" r:id="rId30"/>
    <hyperlink ref="G72" r:id="rId31"/>
    <hyperlink ref="G74" r:id="rId32"/>
    <hyperlink ref="G77" r:id="rId33"/>
    <hyperlink ref="G84" r:id="rId34"/>
    <hyperlink ref="G86" r:id="rId35"/>
    <hyperlink ref="G87" r:id="rId36"/>
    <hyperlink ref="G90" r:id="rId37"/>
    <hyperlink ref="G91" r:id="rId38"/>
    <hyperlink ref="G92" r:id="rId39"/>
    <hyperlink ref="G93" r:id="rId40"/>
    <hyperlink ref="G97" r:id="rId41"/>
    <hyperlink ref="G98" r:id="rId42"/>
    <hyperlink ref="G100" r:id="rId43"/>
    <hyperlink ref="G103" r:id="rId44"/>
    <hyperlink ref="G108" r:id="rId45"/>
    <hyperlink ref="G110" r:id="rId46"/>
    <hyperlink ref="G114" r:id="rId47"/>
    <hyperlink ref="G115" r:id="rId48"/>
    <hyperlink ref="G118" r:id="rId49"/>
    <hyperlink ref="G119" r:id="rId50"/>
    <hyperlink ref="G120" r:id="rId51"/>
    <hyperlink ref="G123" r:id="rId52"/>
    <hyperlink ref="G125" r:id="rId53"/>
    <hyperlink ref="G126" r:id="rId54"/>
    <hyperlink ref="G128" r:id="rId55"/>
    <hyperlink ref="G129" r:id="rId56"/>
    <hyperlink ref="G131" r:id="rId57"/>
    <hyperlink ref="G137" r:id="rId58"/>
    <hyperlink ref="G138" r:id="rId59"/>
    <hyperlink ref="G139" r:id="rId60"/>
    <hyperlink ref="G143" r:id="rId61"/>
    <hyperlink ref="G144" r:id="rId62"/>
    <hyperlink ref="G147" r:id="rId63"/>
    <hyperlink ref="G148" r:id="rId64"/>
    <hyperlink ref="G175" r:id="rId65"/>
    <hyperlink ref="G174" r:id="rId66"/>
    <hyperlink ref="G170" r:id="rId67"/>
    <hyperlink ref="G166" r:id="rId68"/>
    <hyperlink ref="G165" r:id="rId69"/>
    <hyperlink ref="G163" r:id="rId70"/>
    <hyperlink ref="G162" r:id="rId71"/>
    <hyperlink ref="G158" r:id="rId72"/>
    <hyperlink ref="G157" r:id="rId73"/>
    <hyperlink ref="G155" r:id="rId74"/>
    <hyperlink ref="G154" r:id="rId75"/>
    <hyperlink ref="G152" r:id="rId76"/>
    <hyperlink ref="G151" r:id="rId77"/>
    <hyperlink ref="G150" r:id="rId78"/>
    <hyperlink ref="G149" r:id="rId79"/>
    <hyperlink ref="A2" r:id="rId80"/>
    <hyperlink ref="A3" r:id="rId81"/>
    <hyperlink ref="A4" r:id="rId82"/>
    <hyperlink ref="A5" r:id="rId83"/>
    <hyperlink ref="A6" r:id="rId84"/>
    <hyperlink ref="A7" r:id="rId85"/>
    <hyperlink ref="A8" r:id="rId86"/>
    <hyperlink ref="A9" r:id="rId87"/>
    <hyperlink ref="A10" r:id="rId88"/>
    <hyperlink ref="A11" r:id="rId89"/>
    <hyperlink ref="A12" r:id="rId90"/>
    <hyperlink ref="A13" r:id="rId91"/>
    <hyperlink ref="A14" r:id="rId92"/>
    <hyperlink ref="A15" r:id="rId93"/>
    <hyperlink ref="A16" r:id="rId94"/>
    <hyperlink ref="A17" r:id="rId95"/>
    <hyperlink ref="A18" r:id="rId96"/>
    <hyperlink ref="A19" r:id="rId97"/>
    <hyperlink ref="A176" r:id="rId98"/>
    <hyperlink ref="A175" r:id="rId99"/>
    <hyperlink ref="A174" r:id="rId100"/>
    <hyperlink ref="A20" r:id="rId101"/>
    <hyperlink ref="A21" r:id="rId102"/>
    <hyperlink ref="A173" r:id="rId103"/>
    <hyperlink ref="A172" r:id="rId104"/>
    <hyperlink ref="A171" r:id="rId105"/>
    <hyperlink ref="A22" r:id="rId106"/>
    <hyperlink ref="A23" r:id="rId107"/>
    <hyperlink ref="A24" r:id="rId108"/>
    <hyperlink ref="A25" r:id="rId109"/>
    <hyperlink ref="A26" r:id="rId110"/>
    <hyperlink ref="A27" r:id="rId111"/>
    <hyperlink ref="A28" r:id="rId112"/>
    <hyperlink ref="A29" r:id="rId113" display="Carex sp."/>
    <hyperlink ref="A30" r:id="rId114"/>
    <hyperlink ref="A31" r:id="rId115"/>
    <hyperlink ref="A32" r:id="rId116"/>
    <hyperlink ref="A33" r:id="rId117"/>
    <hyperlink ref="A34" r:id="rId118"/>
    <hyperlink ref="A35" r:id="rId119"/>
    <hyperlink ref="A36" r:id="rId120"/>
    <hyperlink ref="A39" r:id="rId121"/>
    <hyperlink ref="A40" r:id="rId122"/>
    <hyperlink ref="A41" r:id="rId123"/>
    <hyperlink ref="A42" r:id="rId124"/>
    <hyperlink ref="A43" r:id="rId125"/>
    <hyperlink ref="A44" r:id="rId126"/>
    <hyperlink ref="A170" r:id="rId127"/>
    <hyperlink ref="A169" r:id="rId128"/>
    <hyperlink ref="A168" r:id="rId129"/>
    <hyperlink ref="A167" r:id="rId130"/>
    <hyperlink ref="A166" r:id="rId131"/>
    <hyperlink ref="A165" r:id="rId132"/>
    <hyperlink ref="A45" r:id="rId133"/>
    <hyperlink ref="A46" r:id="rId134"/>
    <hyperlink ref="A164" r:id="rId135"/>
    <hyperlink ref="A47" r:id="rId136"/>
    <hyperlink ref="A48" r:id="rId137"/>
    <hyperlink ref="A163" r:id="rId138"/>
    <hyperlink ref="A162" r:id="rId139" display="Silene sp."/>
    <hyperlink ref="A49" r:id="rId140"/>
    <hyperlink ref="A161" r:id="rId141"/>
    <hyperlink ref="A160" r:id="rId142"/>
    <hyperlink ref="A159" r:id="rId143"/>
    <hyperlink ref="A50" r:id="rId144"/>
    <hyperlink ref="A158" r:id="rId145"/>
    <hyperlink ref="A157" r:id="rId146"/>
    <hyperlink ref="A156" r:id="rId147"/>
    <hyperlink ref="A155" r:id="rId148"/>
    <hyperlink ref="A154" r:id="rId149"/>
    <hyperlink ref="A153" r:id="rId150"/>
    <hyperlink ref="A37" r:id="rId151"/>
    <hyperlink ref="A38" r:id="rId152"/>
    <hyperlink ref="A51" r:id="rId153"/>
    <hyperlink ref="A52" r:id="rId154"/>
    <hyperlink ref="A152" r:id="rId155"/>
    <hyperlink ref="A151" r:id="rId156"/>
    <hyperlink ref="A150" r:id="rId157"/>
    <hyperlink ref="A53" r:id="rId158"/>
    <hyperlink ref="A54" r:id="rId159"/>
    <hyperlink ref="A149" r:id="rId160"/>
    <hyperlink ref="A148" r:id="rId161"/>
    <hyperlink ref="A147" r:id="rId162"/>
    <hyperlink ref="A146" r:id="rId163"/>
    <hyperlink ref="A145" r:id="rId164"/>
    <hyperlink ref="A55" r:id="rId165"/>
    <hyperlink ref="A56" r:id="rId166"/>
    <hyperlink ref="A57" r:id="rId167"/>
    <hyperlink ref="A144" r:id="rId168"/>
    <hyperlink ref="A58" r:id="rId169"/>
    <hyperlink ref="A59" r:id="rId170"/>
    <hyperlink ref="A60" r:id="rId171"/>
    <hyperlink ref="A61" r:id="rId172"/>
    <hyperlink ref="A62" r:id="rId173"/>
    <hyperlink ref="A63" r:id="rId174"/>
    <hyperlink ref="A64" r:id="rId175"/>
    <hyperlink ref="A143" r:id="rId176"/>
    <hyperlink ref="A142" r:id="rId177"/>
    <hyperlink ref="A141" r:id="rId178"/>
    <hyperlink ref="A140" r:id="rId179"/>
    <hyperlink ref="A65" r:id="rId180"/>
    <hyperlink ref="A66" r:id="rId181"/>
    <hyperlink ref="A67" r:id="rId182"/>
    <hyperlink ref="A68" r:id="rId183"/>
    <hyperlink ref="A139" r:id="rId184"/>
    <hyperlink ref="A138" r:id="rId185"/>
    <hyperlink ref="A137" r:id="rId186"/>
    <hyperlink ref="A136" r:id="rId187"/>
    <hyperlink ref="A135" r:id="rId188"/>
    <hyperlink ref="A69" r:id="rId189"/>
    <hyperlink ref="A70" r:id="rId190"/>
    <hyperlink ref="A71" r:id="rId191"/>
    <hyperlink ref="A73" r:id="rId192"/>
    <hyperlink ref="A72" r:id="rId193"/>
    <hyperlink ref="A74" r:id="rId194"/>
    <hyperlink ref="A75" r:id="rId195"/>
    <hyperlink ref="A76" r:id="rId196"/>
    <hyperlink ref="A77" r:id="rId197"/>
    <hyperlink ref="A78" r:id="rId198"/>
    <hyperlink ref="A79" r:id="rId199"/>
    <hyperlink ref="A134" r:id="rId200"/>
    <hyperlink ref="A133" r:id="rId201"/>
    <hyperlink ref="A132" r:id="rId202"/>
    <hyperlink ref="A131" r:id="rId203"/>
    <hyperlink ref="A130" r:id="rId204"/>
    <hyperlink ref="A129" r:id="rId205"/>
    <hyperlink ref="A128" r:id="rId206"/>
    <hyperlink ref="A127" r:id="rId207"/>
    <hyperlink ref="A126" r:id="rId208"/>
    <hyperlink ref="A125" r:id="rId209"/>
    <hyperlink ref="A124" r:id="rId210"/>
    <hyperlink ref="A123" r:id="rId211"/>
    <hyperlink ref="A80" r:id="rId212"/>
    <hyperlink ref="A81" r:id="rId213"/>
    <hyperlink ref="A122" r:id="rId214"/>
    <hyperlink ref="A121" r:id="rId215"/>
    <hyperlink ref="A120" r:id="rId216"/>
    <hyperlink ref="A82" r:id="rId217"/>
    <hyperlink ref="A83" r:id="rId218"/>
    <hyperlink ref="A119" r:id="rId219"/>
    <hyperlink ref="A118" r:id="rId220"/>
    <hyperlink ref="A117" r:id="rId221"/>
    <hyperlink ref="A84" r:id="rId222"/>
    <hyperlink ref="A85" r:id="rId223"/>
    <hyperlink ref="A116" r:id="rId224"/>
    <hyperlink ref="A86" r:id="rId225"/>
    <hyperlink ref="A87" r:id="rId226"/>
    <hyperlink ref="A88" r:id="rId227"/>
    <hyperlink ref="A89" r:id="rId228"/>
    <hyperlink ref="A90" r:id="rId229"/>
    <hyperlink ref="A91" r:id="rId230"/>
    <hyperlink ref="A92" r:id="rId231"/>
    <hyperlink ref="A115" r:id="rId232"/>
    <hyperlink ref="A93" r:id="rId233"/>
    <hyperlink ref="A114" r:id="rId234"/>
    <hyperlink ref="A113" r:id="rId235"/>
    <hyperlink ref="A112" r:id="rId236"/>
    <hyperlink ref="A94" r:id="rId237"/>
    <hyperlink ref="A111" r:id="rId238"/>
    <hyperlink ref="A110" r:id="rId239"/>
    <hyperlink ref="A109" r:id="rId240"/>
    <hyperlink ref="A108" r:id="rId241"/>
    <hyperlink ref="A95" r:id="rId242"/>
    <hyperlink ref="A107" r:id="rId243"/>
    <hyperlink ref="A106" r:id="rId244"/>
    <hyperlink ref="A105" r:id="rId245"/>
    <hyperlink ref="A104" r:id="rId246"/>
    <hyperlink ref="A96" r:id="rId247"/>
    <hyperlink ref="A103" r:id="rId248"/>
    <hyperlink ref="A102" r:id="rId249"/>
    <hyperlink ref="A101" r:id="rId250"/>
    <hyperlink ref="A100" r:id="rId251"/>
    <hyperlink ref="A99" r:id="rId252"/>
    <hyperlink ref="A98" r:id="rId253"/>
    <hyperlink ref="A97" r:id="rId254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Shilpa Iyer</dc:creator>
  <cp:lastModifiedBy>1TB HD</cp:lastModifiedBy>
  <dcterms:created xsi:type="dcterms:W3CDTF">2016-12-09T21:31:10Z</dcterms:created>
  <dcterms:modified xsi:type="dcterms:W3CDTF">2018-06-13T20:16:18Z</dcterms:modified>
</cp:coreProperties>
</file>